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ctor.ogiogio\Documents\"/>
    </mc:Choice>
  </mc:AlternateContent>
  <bookViews>
    <workbookView xWindow="0" yWindow="0" windowWidth="20490" windowHeight="7155" firstSheet="10" activeTab="15"/>
  </bookViews>
  <sheets>
    <sheet name="MARINE CONTRACTS" sheetId="16" r:id="rId1"/>
    <sheet name="M.V. ELIEZER" sheetId="1" r:id="rId2"/>
    <sheet name="M.V. DEBORAH" sheetId="2" r:id="rId3"/>
    <sheet name="M.V. PEREZ" sheetId="3" r:id="rId4"/>
    <sheet name="M.V. AHUVA" sheetId="4" r:id="rId5"/>
    <sheet name="MAGEN DEFENDER" sheetId="5" r:id="rId6"/>
    <sheet name="MASUD DEFENDER" sheetId="6" r:id="rId7"/>
    <sheet name="SUR DEFENDER" sheetId="7" r:id="rId8"/>
    <sheet name="BARAK DEFENDER" sheetId="12" r:id="rId9"/>
    <sheet name="M.V. CHARIS" sheetId="8" r:id="rId10"/>
    <sheet name="M.V. EPHRAIM" sheetId="9" r:id="rId11"/>
    <sheet name="HYSY 698" sheetId="10" r:id="rId12"/>
    <sheet name="M.V ELIJAH" sheetId="11" r:id="rId13"/>
    <sheet name="M.V BELLO" sheetId="13" r:id="rId14"/>
    <sheet name="SVS CORNWALLIS" sheetId="14" r:id="rId15"/>
    <sheet name="SHORE BASED" sheetId="15" r:id="rId1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10" l="1"/>
  <c r="J17" i="10"/>
  <c r="G150" i="16" l="1"/>
  <c r="U146" i="16"/>
  <c r="V146" i="16" s="1"/>
  <c r="V145" i="16"/>
  <c r="U145" i="16"/>
  <c r="U144" i="16"/>
  <c r="V144" i="16" s="1"/>
  <c r="G130" i="16"/>
  <c r="U125" i="16"/>
  <c r="V125" i="16" s="1"/>
  <c r="L123" i="16"/>
  <c r="M123" i="16" s="1"/>
  <c r="O123" i="16" s="1"/>
  <c r="K123" i="16"/>
  <c r="H123" i="16"/>
  <c r="I123" i="16" s="1"/>
  <c r="J123" i="16" s="1"/>
  <c r="G111" i="16"/>
  <c r="U108" i="16" s="1"/>
  <c r="V108" i="16"/>
  <c r="U107" i="16"/>
  <c r="V107" i="16" s="1"/>
  <c r="O107" i="16"/>
  <c r="L107" i="16"/>
  <c r="M107" i="16" s="1"/>
  <c r="N107" i="16" s="1"/>
  <c r="H107" i="16"/>
  <c r="I107" i="16" s="1"/>
  <c r="J107" i="16" s="1"/>
  <c r="V106" i="16"/>
  <c r="L106" i="16"/>
  <c r="M106" i="16" s="1"/>
  <c r="H106" i="16"/>
  <c r="I106" i="16" s="1"/>
  <c r="L105" i="16"/>
  <c r="M105" i="16" s="1"/>
  <c r="H105" i="16"/>
  <c r="I105" i="16" s="1"/>
  <c r="G93" i="16"/>
  <c r="N91" i="16"/>
  <c r="M91" i="16"/>
  <c r="O91" i="16" s="1"/>
  <c r="L91" i="16"/>
  <c r="I91" i="16"/>
  <c r="K91" i="16" s="1"/>
  <c r="H91" i="16"/>
  <c r="U90" i="16"/>
  <c r="V90" i="16" s="1"/>
  <c r="L90" i="16"/>
  <c r="M90" i="16" s="1"/>
  <c r="N90" i="16" s="1"/>
  <c r="H90" i="16"/>
  <c r="I90" i="16" s="1"/>
  <c r="J90" i="16" s="1"/>
  <c r="V89" i="16"/>
  <c r="U89" i="16"/>
  <c r="M89" i="16"/>
  <c r="O89" i="16" s="1"/>
  <c r="L89" i="16"/>
  <c r="J89" i="16"/>
  <c r="I89" i="16"/>
  <c r="K89" i="16" s="1"/>
  <c r="H89" i="16"/>
  <c r="U88" i="16"/>
  <c r="V88" i="16" s="1"/>
  <c r="O88" i="16"/>
  <c r="L88" i="16"/>
  <c r="M88" i="16" s="1"/>
  <c r="N88" i="16" s="1"/>
  <c r="H88" i="16"/>
  <c r="I88" i="16" s="1"/>
  <c r="J88" i="16" s="1"/>
  <c r="O87" i="16"/>
  <c r="L87" i="16"/>
  <c r="M87" i="16" s="1"/>
  <c r="N87" i="16" s="1"/>
  <c r="H87" i="16"/>
  <c r="I87" i="16" s="1"/>
  <c r="J87" i="16" s="1"/>
  <c r="G74" i="16"/>
  <c r="U70" i="16" s="1"/>
  <c r="V70" i="16" s="1"/>
  <c r="L69" i="16"/>
  <c r="M69" i="16" s="1"/>
  <c r="V68" i="16"/>
  <c r="M67" i="16"/>
  <c r="O67" i="16" s="1"/>
  <c r="L67" i="16"/>
  <c r="I67" i="16"/>
  <c r="K67" i="16" s="1"/>
  <c r="H67" i="16"/>
  <c r="G55" i="16"/>
  <c r="U51" i="16"/>
  <c r="V51" i="16" s="1"/>
  <c r="U50" i="16"/>
  <c r="V50" i="16" s="1"/>
  <c r="U49" i="16"/>
  <c r="V49" i="16" s="1"/>
  <c r="M49" i="16"/>
  <c r="L49" i="16"/>
  <c r="H49" i="16"/>
  <c r="I49" i="16" s="1"/>
  <c r="M48" i="16"/>
  <c r="L48" i="16"/>
  <c r="H48" i="16"/>
  <c r="I48" i="16" s="1"/>
  <c r="G36" i="16"/>
  <c r="U32" i="16"/>
  <c r="V32" i="16" s="1"/>
  <c r="V31" i="16"/>
  <c r="U31" i="16"/>
  <c r="U30" i="16"/>
  <c r="V30" i="16" s="1"/>
  <c r="L29" i="16"/>
  <c r="K29" i="16"/>
  <c r="N29" i="16" s="1"/>
  <c r="I29" i="16"/>
  <c r="H29" i="16"/>
  <c r="J29" i="16" s="1"/>
  <c r="M29" i="16" s="1"/>
  <c r="G18" i="16"/>
  <c r="U14" i="16" s="1"/>
  <c r="V14" i="16" s="1"/>
  <c r="I16" i="16"/>
  <c r="K16" i="16" s="1"/>
  <c r="H16" i="16"/>
  <c r="J16" i="16" s="1"/>
  <c r="M16" i="16" s="1"/>
  <c r="I15" i="16"/>
  <c r="K15" i="16" s="1"/>
  <c r="H15" i="16"/>
  <c r="J15" i="16" s="1"/>
  <c r="M15" i="16" s="1"/>
  <c r="K14" i="16"/>
  <c r="O14" i="16" s="1"/>
  <c r="J14" i="16"/>
  <c r="I14" i="16"/>
  <c r="H14" i="16"/>
  <c r="U13" i="16"/>
  <c r="V13" i="16" s="1"/>
  <c r="J13" i="16"/>
  <c r="M13" i="16" s="1"/>
  <c r="I13" i="16"/>
  <c r="K13" i="16" s="1"/>
  <c r="O13" i="16" s="1"/>
  <c r="H13" i="16"/>
  <c r="U12" i="16"/>
  <c r="V12" i="16" s="1"/>
  <c r="O12" i="16"/>
  <c r="K12" i="16"/>
  <c r="N12" i="16" s="1"/>
  <c r="J12" i="16"/>
  <c r="M12" i="16" s="1"/>
  <c r="I12" i="16"/>
  <c r="H12" i="16"/>
  <c r="O11" i="16"/>
  <c r="N11" i="16"/>
  <c r="K11" i="16"/>
  <c r="J11" i="16"/>
  <c r="M11" i="16" s="1"/>
  <c r="I11" i="16"/>
  <c r="H11" i="16"/>
  <c r="O105" i="16" l="1"/>
  <c r="N105" i="16"/>
  <c r="K106" i="16"/>
  <c r="J106" i="16"/>
  <c r="K49" i="16"/>
  <c r="J49" i="16"/>
  <c r="O69" i="16"/>
  <c r="N69" i="16"/>
  <c r="O106" i="16"/>
  <c r="N106" i="16"/>
  <c r="M17" i="16"/>
  <c r="K48" i="16"/>
  <c r="K50" i="16" s="1"/>
  <c r="J48" i="16"/>
  <c r="K105" i="16"/>
  <c r="J105" i="16"/>
  <c r="N17" i="16"/>
  <c r="M14" i="16"/>
  <c r="L14" i="16"/>
  <c r="O48" i="16"/>
  <c r="O50" i="16" s="1"/>
  <c r="N48" i="16"/>
  <c r="N50" i="16" s="1"/>
  <c r="O49" i="16"/>
  <c r="N49" i="16"/>
  <c r="L13" i="16"/>
  <c r="O15" i="16"/>
  <c r="N15" i="16"/>
  <c r="O16" i="16"/>
  <c r="O17" i="16" s="1"/>
  <c r="N16" i="16"/>
  <c r="O90" i="16"/>
  <c r="O92" i="16" s="1"/>
  <c r="J91" i="16"/>
  <c r="J92" i="16" s="1"/>
  <c r="L12" i="16"/>
  <c r="N14" i="16"/>
  <c r="L15" i="16"/>
  <c r="L16" i="16"/>
  <c r="N67" i="16"/>
  <c r="U69" i="16"/>
  <c r="V69" i="16" s="1"/>
  <c r="K87" i="16"/>
  <c r="K88" i="16"/>
  <c r="K107" i="16"/>
  <c r="N123" i="16"/>
  <c r="U126" i="16"/>
  <c r="V126" i="16" s="1"/>
  <c r="U124" i="16"/>
  <c r="V124" i="16" s="1"/>
  <c r="L11" i="16"/>
  <c r="N13" i="16"/>
  <c r="O29" i="16"/>
  <c r="J67" i="16"/>
  <c r="N89" i="16"/>
  <c r="N92" i="16" s="1"/>
  <c r="K90" i="16"/>
  <c r="K92" i="16" l="1"/>
  <c r="J108" i="16"/>
  <c r="K108" i="16"/>
  <c r="N108" i="16"/>
  <c r="L17" i="16"/>
  <c r="J50" i="16"/>
  <c r="O108" i="16"/>
  <c r="F23" i="11" l="1"/>
  <c r="F22" i="11"/>
  <c r="H43" i="10"/>
  <c r="H42" i="10"/>
  <c r="F43" i="13"/>
  <c r="F42" i="13"/>
  <c r="G19" i="9"/>
  <c r="C22" i="8"/>
  <c r="G18" i="9"/>
  <c r="C21" i="8"/>
</calcChain>
</file>

<file path=xl/comments1.xml><?xml version="1.0" encoding="utf-8"?>
<comments xmlns="http://schemas.openxmlformats.org/spreadsheetml/2006/main">
  <authors>
    <author>Chiemela Ikechi</author>
  </authors>
  <commentList>
    <comment ref="G11" authorId="0" shapeId="0">
      <text>
        <r>
          <rPr>
            <b/>
            <sz val="9"/>
            <color indexed="81"/>
            <rFont val="Tahoma"/>
            <family val="2"/>
          </rPr>
          <t>Chiemela Ikechi:</t>
        </r>
        <r>
          <rPr>
            <sz val="9"/>
            <color indexed="81"/>
            <rFont val="Tahoma"/>
            <family val="2"/>
          </rPr>
          <t xml:space="preserve">
includes; 
USD: 393.87
NGN: 112,681.57 (@ 304.1 FX)</t>
        </r>
      </text>
    </comment>
    <comment ref="G12" authorId="0" shapeId="0">
      <text>
        <r>
          <rPr>
            <b/>
            <sz val="9"/>
            <color indexed="81"/>
            <rFont val="Tahoma"/>
            <family val="2"/>
          </rPr>
          <t>Chiemela Ikechi:</t>
        </r>
        <r>
          <rPr>
            <sz val="9"/>
            <color indexed="81"/>
            <rFont val="Tahoma"/>
            <family val="2"/>
          </rPr>
          <t xml:space="preserve">
includes; 
USD: 4084.08
NGN: 511,086.56 (@ 304.1 FX)</t>
        </r>
      </text>
    </comment>
    <comment ref="G13" authorId="0" shapeId="0">
      <text>
        <r>
          <rPr>
            <b/>
            <sz val="9"/>
            <color indexed="81"/>
            <rFont val="Tahoma"/>
            <family val="2"/>
          </rPr>
          <t>Chiemela Ikechi:</t>
        </r>
        <r>
          <rPr>
            <sz val="9"/>
            <color indexed="81"/>
            <rFont val="Tahoma"/>
            <family val="2"/>
          </rPr>
          <t xml:space="preserve">
includes; 
USD: 4084.08
NGN: 511,086.56 (@ 304.1 FX)</t>
        </r>
      </text>
    </comment>
    <comment ref="G14" authorId="0" shapeId="0">
      <text>
        <r>
          <rPr>
            <b/>
            <sz val="9"/>
            <color indexed="81"/>
            <rFont val="Tahoma"/>
            <family val="2"/>
          </rPr>
          <t>Chiemela Ikechi:</t>
        </r>
        <r>
          <rPr>
            <sz val="9"/>
            <color indexed="81"/>
            <rFont val="Tahoma"/>
            <family val="2"/>
          </rPr>
          <t xml:space="preserve">
includes; 
USD: 4084.08
NGN: 511,086.56 (@ 304.1 FX)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Chiemela Ikechi:</t>
        </r>
        <r>
          <rPr>
            <sz val="9"/>
            <color indexed="81"/>
            <rFont val="Tahoma"/>
            <family val="2"/>
          </rPr>
          <t xml:space="preserve">
includes; 
USD: 4084.08
NGN: 511,086.56 (@ 304.1 FX)</t>
        </r>
      </text>
    </comment>
    <comment ref="G87" authorId="0" shapeId="0">
      <text>
        <r>
          <rPr>
            <b/>
            <sz val="9"/>
            <color indexed="81"/>
            <rFont val="Tahoma"/>
            <family val="2"/>
          </rPr>
          <t>Chiemela Ikechi:</t>
        </r>
        <r>
          <rPr>
            <sz val="9"/>
            <color indexed="81"/>
            <rFont val="Tahoma"/>
            <family val="2"/>
          </rPr>
          <t xml:space="preserve">
includes; 
USD: 3,548.10
NGN: 342,987.90 (@ 304.1 FX)</t>
        </r>
      </text>
    </comment>
    <comment ref="G88" authorId="0" shapeId="0">
      <text>
        <r>
          <rPr>
            <b/>
            <sz val="9"/>
            <color indexed="81"/>
            <rFont val="Tahoma"/>
            <family val="2"/>
          </rPr>
          <t>Chiemela Ikechi:</t>
        </r>
        <r>
          <rPr>
            <sz val="9"/>
            <color indexed="81"/>
            <rFont val="Tahoma"/>
            <family val="2"/>
          </rPr>
          <t xml:space="preserve">
includes; 
USD: 3,548.10
NGN: 342,987.90 (@ 304.1 FX)</t>
        </r>
      </text>
    </comment>
    <comment ref="G89" authorId="0" shapeId="0">
      <text>
        <r>
          <rPr>
            <b/>
            <sz val="9"/>
            <color indexed="81"/>
            <rFont val="Tahoma"/>
            <family val="2"/>
          </rPr>
          <t>Chiemela Ikechi:</t>
        </r>
        <r>
          <rPr>
            <sz val="9"/>
            <color indexed="81"/>
            <rFont val="Tahoma"/>
            <family val="2"/>
          </rPr>
          <t xml:space="preserve">
includes; 
USD: 3,548.10
NGN: 342,987.90 (@ 304.1 FX)</t>
        </r>
      </text>
    </comment>
    <comment ref="G90" authorId="0" shapeId="0">
      <text>
        <r>
          <rPr>
            <b/>
            <sz val="9"/>
            <color indexed="81"/>
            <rFont val="Tahoma"/>
            <family val="2"/>
          </rPr>
          <t>Chiemela Ikechi:</t>
        </r>
        <r>
          <rPr>
            <sz val="9"/>
            <color indexed="81"/>
            <rFont val="Tahoma"/>
            <family val="2"/>
          </rPr>
          <t xml:space="preserve">
includes; 
USD: 1,910.30
NGN: 184,664.30 (@ 304.1 FX)</t>
        </r>
      </text>
    </comment>
    <comment ref="G91" authorId="0" shapeId="0">
      <text>
        <r>
          <rPr>
            <b/>
            <sz val="9"/>
            <color indexed="81"/>
            <rFont val="Tahoma"/>
            <family val="2"/>
          </rPr>
          <t>Chiemela Ikechi:</t>
        </r>
        <r>
          <rPr>
            <sz val="9"/>
            <color indexed="81"/>
            <rFont val="Tahoma"/>
            <family val="2"/>
          </rPr>
          <t xml:space="preserve">
includes; 
USD: 2372.30
NGN: 233,128.40 (@ 304.1 FX)</t>
        </r>
      </text>
    </comment>
    <comment ref="G105" authorId="0" shapeId="0">
      <text>
        <r>
          <rPr>
            <b/>
            <sz val="9"/>
            <color indexed="81"/>
            <rFont val="Tahoma"/>
            <family val="2"/>
          </rPr>
          <t>Chiemela Ikechi:</t>
        </r>
        <r>
          <rPr>
            <sz val="9"/>
            <color indexed="81"/>
            <rFont val="Tahoma"/>
            <family val="2"/>
          </rPr>
          <t xml:space="preserve">
includes; 
USD: 2372.30
NGN: 233,128.40 (@ 304.1 FX)</t>
        </r>
      </text>
    </comment>
    <comment ref="G106" authorId="0" shapeId="0">
      <text>
        <r>
          <rPr>
            <b/>
            <sz val="9"/>
            <color indexed="81"/>
            <rFont val="Tahoma"/>
            <family val="2"/>
          </rPr>
          <t>Chiemela Ikechi:</t>
        </r>
        <r>
          <rPr>
            <sz val="9"/>
            <color indexed="81"/>
            <rFont val="Tahoma"/>
            <family val="2"/>
          </rPr>
          <t xml:space="preserve">
includes; 
USD: 10,455
NGN: 2,128,638.00 (@ 304.1 FX)</t>
        </r>
      </text>
    </comment>
    <comment ref="G107" authorId="0" shapeId="0">
      <text>
        <r>
          <rPr>
            <b/>
            <sz val="9"/>
            <color indexed="81"/>
            <rFont val="Tahoma"/>
            <family val="2"/>
          </rPr>
          <t>Chiemela Ikechi:</t>
        </r>
        <r>
          <rPr>
            <sz val="9"/>
            <color indexed="81"/>
            <rFont val="Tahoma"/>
            <family val="2"/>
          </rPr>
          <t xml:space="preserve">
includes; 
USD: 2372.30
NGN: 233,128.40 (@ 304.1 FX)</t>
        </r>
      </text>
    </comment>
    <comment ref="G123" authorId="0" shapeId="0">
      <text>
        <r>
          <rPr>
            <b/>
            <sz val="9"/>
            <color indexed="81"/>
            <rFont val="Tahoma"/>
            <family val="2"/>
          </rPr>
          <t>Chiemela Ikechi:</t>
        </r>
        <r>
          <rPr>
            <sz val="9"/>
            <color indexed="81"/>
            <rFont val="Tahoma"/>
            <family val="2"/>
          </rPr>
          <t xml:space="preserve">
includes: 
USD daily rate: USD3888
NGN daily rate: N756,965.09 (@304.1 FX)</t>
        </r>
      </text>
    </comment>
    <comment ref="G124" authorId="0" shapeId="0">
      <text>
        <r>
          <rPr>
            <b/>
            <sz val="9"/>
            <color indexed="81"/>
            <rFont val="Tahoma"/>
            <family val="2"/>
          </rPr>
          <t>Chiemela Ikechi:</t>
        </r>
        <r>
          <rPr>
            <sz val="9"/>
            <color indexed="81"/>
            <rFont val="Tahoma"/>
            <family val="2"/>
          </rPr>
          <t xml:space="preserve">
includes; 
USD: 8700
NGN: 1,693,826.20 (@ 304.1 FX)</t>
        </r>
      </text>
    </comment>
    <comment ref="G125" authorId="0" shapeId="0">
      <text>
        <r>
          <rPr>
            <b/>
            <sz val="9"/>
            <color indexed="81"/>
            <rFont val="Tahoma"/>
            <family val="2"/>
          </rPr>
          <t>Chiemela Ikechi:</t>
        </r>
        <r>
          <rPr>
            <sz val="9"/>
            <color indexed="81"/>
            <rFont val="Tahoma"/>
            <family val="2"/>
          </rPr>
          <t xml:space="preserve">
includes; 
USD: 6,600
NGN: 1,284,976 (@ 304.1 FX)</t>
        </r>
      </text>
    </comment>
  </commentList>
</comments>
</file>

<file path=xl/sharedStrings.xml><?xml version="1.0" encoding="utf-8"?>
<sst xmlns="http://schemas.openxmlformats.org/spreadsheetml/2006/main" count="1417" uniqueCount="547">
  <si>
    <t>S/N</t>
  </si>
  <si>
    <t>NAME</t>
  </si>
  <si>
    <t>POSITION</t>
  </si>
  <si>
    <t>VESSELS</t>
  </si>
  <si>
    <t>SIGN ON</t>
  </si>
  <si>
    <t>SIGN OFF</t>
  </si>
  <si>
    <t>MIEADONYE LONGJOHN</t>
  </si>
  <si>
    <t>AB</t>
  </si>
  <si>
    <t>M.V ELZR</t>
  </si>
  <si>
    <t>BROWN LOLO JACK</t>
  </si>
  <si>
    <t>JAJA KENNETH</t>
  </si>
  <si>
    <t>MINAIBIM E.A HART</t>
  </si>
  <si>
    <t>EZEKIEL BRISTOL</t>
  </si>
  <si>
    <t>BOSUN</t>
  </si>
  <si>
    <t>EZEH C. PRINCE</t>
  </si>
  <si>
    <t>COOK</t>
  </si>
  <si>
    <t>AFIE JUMBO</t>
  </si>
  <si>
    <t>NABIRIBERE BENJAMIN</t>
  </si>
  <si>
    <t>SIMIDELE OBASAN</t>
  </si>
  <si>
    <t>MASTER</t>
  </si>
  <si>
    <t>15/02/2018</t>
  </si>
  <si>
    <t>ALPHONSU NNUDUO</t>
  </si>
  <si>
    <t>C/ENGR</t>
  </si>
  <si>
    <t xml:space="preserve">  15/12/2017</t>
  </si>
  <si>
    <t>JOSHUA WALTER</t>
  </si>
  <si>
    <t>C/ MATE</t>
  </si>
  <si>
    <t>14/11/2017</t>
  </si>
  <si>
    <t>EDWARD BANIGO</t>
  </si>
  <si>
    <r>
      <t>2</t>
    </r>
    <r>
      <rPr>
        <vertAlign val="superscript"/>
        <sz val="8"/>
        <color theme="1"/>
        <rFont val="Calibri"/>
        <family val="2"/>
      </rPr>
      <t>ND</t>
    </r>
    <r>
      <rPr>
        <sz val="8"/>
        <color theme="1"/>
        <rFont val="Calibri"/>
        <family val="2"/>
      </rPr>
      <t xml:space="preserve"> ENGR.</t>
    </r>
  </si>
  <si>
    <t>22/12/2017</t>
  </si>
  <si>
    <t>ELO EMMANUEL</t>
  </si>
  <si>
    <t>IMOH ASUQUO JOHN</t>
  </si>
  <si>
    <t>31/12/2017</t>
  </si>
  <si>
    <t>CURRENTLY ON BOARD</t>
  </si>
  <si>
    <t>RELIEF CREW</t>
  </si>
  <si>
    <t>M.V. DEBORAH</t>
  </si>
  <si>
    <t>WILFRED KALAIDI</t>
  </si>
  <si>
    <t>ABIODUN THOMPSON</t>
  </si>
  <si>
    <t>C/ ENGR</t>
  </si>
  <si>
    <t>BELLO HAFIZ</t>
  </si>
  <si>
    <t xml:space="preserve">   02/01/2017      </t>
  </si>
  <si>
    <t>CHINAGOROM VICTOR</t>
  </si>
  <si>
    <t>MEA</t>
  </si>
  <si>
    <t>BENSTOWE T. IGNATIUS</t>
  </si>
  <si>
    <t>NYEBUCHI E. KENNETH</t>
  </si>
  <si>
    <t>TAMUNOKURO TOBIN</t>
  </si>
  <si>
    <t>CHIDIEBERE ANYANWU</t>
  </si>
  <si>
    <t>JEKEY-GREEN RICHARDSON</t>
  </si>
  <si>
    <t>PEPPLE GRANT</t>
  </si>
  <si>
    <t>PREFA JOSHUA</t>
  </si>
  <si>
    <t>AFONYA JUMBO</t>
  </si>
  <si>
    <t>M.V. PEREZ</t>
  </si>
  <si>
    <t>ODUBOME WELCOME</t>
  </si>
  <si>
    <t>ANTHONY EZEANYIM</t>
  </si>
  <si>
    <t xml:space="preserve"> C/MATE</t>
  </si>
  <si>
    <t>ONYECHE UCHENNA</t>
  </si>
  <si>
    <t xml:space="preserve">     08/01/2018</t>
  </si>
  <si>
    <t>JOHN AKPASITELEITE</t>
  </si>
  <si>
    <t>24/12/2018</t>
  </si>
  <si>
    <t>24/01/2018</t>
  </si>
  <si>
    <t>OGBONO FIENSI</t>
  </si>
  <si>
    <t>C/MATE</t>
  </si>
  <si>
    <t>IKIROMA TAMUNOKURO</t>
  </si>
  <si>
    <t>ETIM JOHN AKPAN</t>
  </si>
  <si>
    <t>AKPAN SUNDAY OKON</t>
  </si>
  <si>
    <t>NSEMO FERGUSSON</t>
  </si>
  <si>
    <t>EFFIONG ISAAC  EMMANUEL</t>
  </si>
  <si>
    <t>PRINCEWILL A. BROWN</t>
  </si>
  <si>
    <t>OKOKO MONDAY SAMPSON</t>
  </si>
  <si>
    <t>SUNDAY KINGSLEY NWOGU</t>
  </si>
  <si>
    <t>JOHNNY PROMISE AKPAN</t>
  </si>
  <si>
    <t>VICTOR ASUQUO</t>
  </si>
  <si>
    <t>CAPTAIN.</t>
  </si>
  <si>
    <t>22/01/2018</t>
  </si>
  <si>
    <t>CHAELS TEITEI</t>
  </si>
  <si>
    <t>CAPTAIN</t>
  </si>
  <si>
    <t>30/12/2017</t>
  </si>
  <si>
    <t>EFE EMOJIVWIE</t>
  </si>
  <si>
    <t>C/ENGR.</t>
  </si>
  <si>
    <t>PETERSIDE ABINYE</t>
  </si>
  <si>
    <t>18/01/2018</t>
  </si>
  <si>
    <t>NYANYO WISDOM</t>
  </si>
  <si>
    <t>ESIN DONALD ETIM</t>
  </si>
  <si>
    <t>JOHNSON E. ABIYE</t>
  </si>
  <si>
    <t>MV AHUVA</t>
  </si>
  <si>
    <t>AKPAGHORO CONGREGATOR</t>
  </si>
  <si>
    <t>KALIO PROMISE</t>
  </si>
  <si>
    <t>IBISIKI ISAAC</t>
  </si>
  <si>
    <t>MAGEN DEFENDER</t>
  </si>
  <si>
    <t>IMINABO TAMUNOETELA</t>
  </si>
  <si>
    <t>JUMBO ADOLPHUS</t>
  </si>
  <si>
    <t>15/01/2018</t>
  </si>
  <si>
    <t>SAJIMI OLUWAFEMI</t>
  </si>
  <si>
    <t>29/12/2017</t>
  </si>
  <si>
    <t>AZEEZ OLALEKAN</t>
  </si>
  <si>
    <t>JUSTICE FESTUS</t>
  </si>
  <si>
    <t>19/01/2018</t>
  </si>
  <si>
    <t>SANNI E. GUAMA</t>
  </si>
  <si>
    <t>GBENGA OYESANYA</t>
  </si>
  <si>
    <t>21/01/2018</t>
  </si>
  <si>
    <t>PAUL NGOLU</t>
  </si>
  <si>
    <t>MASUD DEFENDER</t>
  </si>
  <si>
    <t>JAMAICA BEN</t>
  </si>
  <si>
    <t>13/12/2017</t>
  </si>
  <si>
    <t>31/01/2018</t>
  </si>
  <si>
    <t>IME MOSES</t>
  </si>
  <si>
    <t>21/02/2018</t>
  </si>
  <si>
    <t>FRANCIS OGUNBURUWEI</t>
  </si>
  <si>
    <t>PROMISE EJIAKA</t>
  </si>
  <si>
    <t>DEJI ISAH</t>
  </si>
  <si>
    <t>16/12/2017</t>
  </si>
  <si>
    <t>JEGEDE FEMI</t>
  </si>
  <si>
    <t>EKANEM MICKAEL</t>
  </si>
  <si>
    <t>OKORO O. RICHARD</t>
  </si>
  <si>
    <t>DUO DUO AMOS ATONYE</t>
  </si>
  <si>
    <t>CHRISTOPHER PEPPLE</t>
  </si>
  <si>
    <t>EVANS DICKSON</t>
  </si>
  <si>
    <t>SUR DEFENDER</t>
  </si>
  <si>
    <t>ARTHUR C. OFORJI</t>
  </si>
  <si>
    <t>DIKEOCHA HUMPHREY</t>
  </si>
  <si>
    <t>JOHN A. MADU</t>
  </si>
  <si>
    <t>ADIGUN OLUWAFEMI</t>
  </si>
  <si>
    <t>18/11/2017</t>
  </si>
  <si>
    <t>JOSHUA ALIAGHA</t>
  </si>
  <si>
    <t>DOSUNMU BABAWALE</t>
  </si>
  <si>
    <t>OLALEYE OLADIMEJI</t>
  </si>
  <si>
    <t>UDO DAVID AKPAN</t>
  </si>
  <si>
    <t>14/10/2017</t>
  </si>
  <si>
    <t>BARAK DEFENDER</t>
  </si>
  <si>
    <t xml:space="preserve"> CHRISTOPHER EKIYE</t>
  </si>
  <si>
    <t>MKPANAM FRANCIS</t>
  </si>
  <si>
    <t>UKEME ASUQUO</t>
  </si>
  <si>
    <t>C/MATE.</t>
  </si>
  <si>
    <t>AJUONU VICTOR</t>
  </si>
  <si>
    <t>2/ENGR.</t>
  </si>
  <si>
    <t xml:space="preserve"> MADU VINCENT</t>
  </si>
  <si>
    <t>NDUBUISI PETER</t>
  </si>
  <si>
    <t>AKINSOLA OLAOLUWA</t>
  </si>
  <si>
    <t>EFFIWAT ANTIA</t>
  </si>
  <si>
    <t>DANIEL NATHANIEL OKON</t>
  </si>
  <si>
    <t>SAMBO UKEME WILLIE</t>
  </si>
  <si>
    <t>EKE AZUKA</t>
  </si>
  <si>
    <t>UDONWA OFOFON LAWRENCE</t>
  </si>
  <si>
    <t>NORMAKOH GABRIEL TONUBARI</t>
  </si>
  <si>
    <t>AKAN SUNDAY JOHNSON</t>
  </si>
  <si>
    <t>AKARI THANKGOD</t>
  </si>
  <si>
    <t xml:space="preserve">BOSUN </t>
  </si>
  <si>
    <t>ARIOLU CHIBUZOR</t>
  </si>
  <si>
    <t>CHINDA MICHAEL</t>
  </si>
  <si>
    <t>WELLINGTON PEPPLE</t>
  </si>
  <si>
    <t>ENISON GOLDSTONE</t>
  </si>
  <si>
    <t>WILLIAM HART</t>
  </si>
  <si>
    <t>SOPRIALA PEPPLE</t>
  </si>
  <si>
    <t>M.V. CHARIS</t>
  </si>
  <si>
    <t>SANIYO GREEN</t>
  </si>
  <si>
    <t xml:space="preserve">  30/11/2017</t>
  </si>
  <si>
    <t>MEHINTO LAMBERT</t>
  </si>
  <si>
    <t xml:space="preserve">  14/11/2017</t>
  </si>
  <si>
    <t xml:space="preserve">  </t>
  </si>
  <si>
    <t>ASUQUO BASSEY</t>
  </si>
  <si>
    <t xml:space="preserve">     01/12/2017</t>
  </si>
  <si>
    <t>AGBALALAH ANTHONY</t>
  </si>
  <si>
    <t xml:space="preserve">   14/11/2017</t>
  </si>
  <si>
    <t>SENIBO POLLYN</t>
  </si>
  <si>
    <t>ANGOZI JOE MOLO</t>
  </si>
  <si>
    <t>JIMOH SUNDAY</t>
  </si>
  <si>
    <t>GEORGE CLEMENT</t>
  </si>
  <si>
    <t>UKPONG SAMUEL UDO</t>
  </si>
  <si>
    <t>M.V. EPHRAIM</t>
  </si>
  <si>
    <t>PLLYN SENIBO</t>
  </si>
  <si>
    <t>A/MASTER</t>
  </si>
  <si>
    <t xml:space="preserve">  08/01/2018</t>
  </si>
  <si>
    <t>EDE GODWIN</t>
  </si>
  <si>
    <t xml:space="preserve">  01/01/2018</t>
  </si>
  <si>
    <t>TONYE BROWN</t>
  </si>
  <si>
    <t xml:space="preserve">     15/12/2017</t>
  </si>
  <si>
    <t>AGBRIA JUSTICE</t>
  </si>
  <si>
    <t xml:space="preserve">  20/11/2017</t>
  </si>
  <si>
    <t>OMOTAYO GANTOA</t>
  </si>
  <si>
    <t xml:space="preserve">    31/01/2018</t>
  </si>
  <si>
    <t>HART TAMUNONEGIYE</t>
  </si>
  <si>
    <t>20/11/2017</t>
  </si>
  <si>
    <t>ALEX ASHALLEY</t>
  </si>
  <si>
    <t>OTUNABU GEORGE</t>
  </si>
  <si>
    <t>HYSY 698</t>
  </si>
  <si>
    <t>EMMANUEL ANNAN</t>
  </si>
  <si>
    <t>ORUITEMEKA KINGSLEY</t>
  </si>
  <si>
    <t>OILER</t>
  </si>
  <si>
    <t>ADEOYE MUKAILA BIDEMI</t>
  </si>
  <si>
    <t>OMOTOYE DEMISI VICTOR</t>
  </si>
  <si>
    <t>OGHENEDORO STEVEN</t>
  </si>
  <si>
    <t>JACK IBIAMA</t>
  </si>
  <si>
    <t>OGECHI OKUWA ALEX</t>
  </si>
  <si>
    <t>IGODO THOMAS RIMAN</t>
  </si>
  <si>
    <t>OBINNA EVERISTUS</t>
  </si>
  <si>
    <t>PHILEMON ALEX SIEREH</t>
  </si>
  <si>
    <t>OS</t>
  </si>
  <si>
    <t>JOHN DICKSON</t>
  </si>
  <si>
    <t>ONYOMI OBO ROBERT</t>
  </si>
  <si>
    <t>LAAKA AUGUSTINE CHUJOR</t>
  </si>
  <si>
    <t>OKPA AKARANGWE</t>
  </si>
  <si>
    <t>ATU KINGSLEY</t>
  </si>
  <si>
    <t>KELVIN OKOCHA A.</t>
  </si>
  <si>
    <t>STEWARD</t>
  </si>
  <si>
    <t>SIEREH ABIYE MOSES</t>
  </si>
  <si>
    <t>BLESSING ZAIDE</t>
  </si>
  <si>
    <t xml:space="preserve">    19/12/2017</t>
  </si>
  <si>
    <t>19/08/2018</t>
  </si>
  <si>
    <t>EZEKIEL AKANINYENE</t>
  </si>
  <si>
    <t>C/OFFICER</t>
  </si>
  <si>
    <t>AKINDE GBOLAHAN</t>
  </si>
  <si>
    <t>2/OFFICER JDPO</t>
  </si>
  <si>
    <t>14/12/2017</t>
  </si>
  <si>
    <r>
      <t>14/03/201</t>
    </r>
    <r>
      <rPr>
        <sz val="8"/>
        <color theme="1"/>
        <rFont val="Calibri"/>
        <family val="2"/>
      </rPr>
      <t>8</t>
    </r>
  </si>
  <si>
    <t>OGUNMILOYE OLUWATOSIN</t>
  </si>
  <si>
    <t>2/OFFICER</t>
  </si>
  <si>
    <t>13/10/2017</t>
  </si>
  <si>
    <t>13/01/2018</t>
  </si>
  <si>
    <t>ONAFEKO PAUL</t>
  </si>
  <si>
    <t>19/09/2017</t>
  </si>
  <si>
    <t>19/12/2016</t>
  </si>
  <si>
    <t>EBENEZER OLUBUNMI</t>
  </si>
  <si>
    <t>2/ENGR</t>
  </si>
  <si>
    <t>OIKPOR STEPHEN</t>
  </si>
  <si>
    <t>ETO</t>
  </si>
  <si>
    <t>ABBEY KANWI MICHAEL</t>
  </si>
  <si>
    <t>3/ENGR</t>
  </si>
  <si>
    <t xml:space="preserve">      19/09/2016</t>
  </si>
  <si>
    <t>19/12/2017</t>
  </si>
  <si>
    <t>EMMANUEL OYAKHIRE</t>
  </si>
  <si>
    <t>AJAYI  AKINDELE</t>
  </si>
  <si>
    <t xml:space="preserve">  STANDBY</t>
  </si>
  <si>
    <t>SAMUEL UMUKORO</t>
  </si>
  <si>
    <t>13/11/2017</t>
  </si>
  <si>
    <t>ATTEH PRECIOUS</t>
  </si>
  <si>
    <t xml:space="preserve"> STAND-BY</t>
  </si>
  <si>
    <t>BOWEI MATTHEW</t>
  </si>
  <si>
    <t>STAND-BY</t>
  </si>
  <si>
    <t>IMOH O. IME</t>
  </si>
  <si>
    <t>22/09/2017</t>
  </si>
  <si>
    <t>OLUMOFA GODGIFT</t>
  </si>
  <si>
    <r>
      <t>16/12/201</t>
    </r>
    <r>
      <rPr>
        <sz val="8"/>
        <color theme="1"/>
        <rFont val="Calibri"/>
        <family val="2"/>
      </rPr>
      <t>7</t>
    </r>
  </si>
  <si>
    <t>OGUNTIMEHIN OLUFEMI</t>
  </si>
  <si>
    <t>ARAZI UTHMAN</t>
  </si>
  <si>
    <t>20/09/2017</t>
  </si>
  <si>
    <t>STANDBY</t>
  </si>
  <si>
    <t>ABOSI ROBERT</t>
  </si>
  <si>
    <t>ERIC EFANGA O.</t>
  </si>
  <si>
    <t>M.V ELIJAH</t>
  </si>
  <si>
    <t>OKON JOHN IBOK</t>
  </si>
  <si>
    <t>ESSIEN JIMMY</t>
  </si>
  <si>
    <t>EJEKWU C. NYEKAZI</t>
  </si>
  <si>
    <t>UDO ASUQUO</t>
  </si>
  <si>
    <t>OBOT ESEME</t>
  </si>
  <si>
    <t>THEOPHILUS WILSON</t>
  </si>
  <si>
    <t>SOPEIN BOLAJI</t>
  </si>
  <si>
    <t>LADUWA OLUSOLA</t>
  </si>
  <si>
    <t>OKORO DANIEL</t>
  </si>
  <si>
    <t>JUDE OSSAI</t>
  </si>
  <si>
    <t>ODEY JULIUS</t>
  </si>
  <si>
    <t>SAMUEL OMOGBOYEWA</t>
  </si>
  <si>
    <t>AKANDE MICHAEL</t>
  </si>
  <si>
    <t>SIEREH GABRIEL</t>
  </si>
  <si>
    <t>SVS CORNWALLIS</t>
  </si>
  <si>
    <t>EJOR ARTHUR</t>
  </si>
  <si>
    <t>NGEDA SUNDAY</t>
  </si>
  <si>
    <t>TITUS EYOMA</t>
  </si>
  <si>
    <t>EYEKOLE SULE</t>
  </si>
  <si>
    <t>EDJEMUARE GODSPOWER</t>
  </si>
  <si>
    <t>SIEREH ISOBOYE</t>
  </si>
  <si>
    <t>OSADJERE BRUNO</t>
  </si>
  <si>
    <t>OBE MOSES</t>
  </si>
  <si>
    <t>PRINCE OJIE</t>
  </si>
  <si>
    <t>DANIA MONDAY ADEKUNLE</t>
  </si>
  <si>
    <t>DENY DIEPREYE</t>
  </si>
  <si>
    <t>19/02/2018</t>
  </si>
  <si>
    <t>NWUJU CHIJIOKE</t>
  </si>
  <si>
    <t>UDOE EFIONG</t>
  </si>
  <si>
    <t>3R/ENGR</t>
  </si>
  <si>
    <t>FRANCIS SULE</t>
  </si>
  <si>
    <t>3/ENR</t>
  </si>
  <si>
    <t>PREBOR COLLEGE</t>
  </si>
  <si>
    <t xml:space="preserve">    14/11/2017</t>
  </si>
  <si>
    <t>23/01/2018</t>
  </si>
  <si>
    <t>DORDOR SAMSON</t>
  </si>
  <si>
    <t>25/11/2017</t>
  </si>
  <si>
    <t>25/01/2018</t>
  </si>
  <si>
    <t>UDEME PATRICK ESSIEN</t>
  </si>
  <si>
    <r>
      <t>20/01/201</t>
    </r>
    <r>
      <rPr>
        <sz val="8"/>
        <color theme="1"/>
        <rFont val="Calibri"/>
        <family val="2"/>
      </rPr>
      <t>8</t>
    </r>
  </si>
  <si>
    <t>SEIDE ALFRED</t>
  </si>
  <si>
    <t>3/OFFICER</t>
  </si>
  <si>
    <t>17/01/2018</t>
  </si>
  <si>
    <t>FRIDAY AKOMAYE</t>
  </si>
  <si>
    <t>22 &amp; 11/10/2017</t>
  </si>
  <si>
    <t>AKOREDE ISIAKA</t>
  </si>
  <si>
    <t>EKUVERO ENOH</t>
  </si>
  <si>
    <t xml:space="preserve">      01/12/2017</t>
  </si>
  <si>
    <t>YAKUBU MUMINI</t>
  </si>
  <si>
    <t xml:space="preserve">      02/01/2018</t>
  </si>
  <si>
    <t>CLEMENT WARINENE</t>
  </si>
  <si>
    <t>20/01/2018</t>
  </si>
  <si>
    <t>DIO VINCENT</t>
  </si>
  <si>
    <t>26/12/2017</t>
  </si>
  <si>
    <t xml:space="preserve">     26/02/2018</t>
  </si>
  <si>
    <t>IGEGE ADEWALE</t>
  </si>
  <si>
    <t xml:space="preserve">    20/11/2017</t>
  </si>
  <si>
    <t>TORTOR SANTAFE</t>
  </si>
  <si>
    <t>SHOLA TORU</t>
  </si>
  <si>
    <t xml:space="preserve">    14/10/2017</t>
  </si>
  <si>
    <t xml:space="preserve">  STAND-BY</t>
  </si>
  <si>
    <t>OLUBUNMI OLUWAJUWONLO</t>
  </si>
  <si>
    <t>KALADA MAMABO</t>
  </si>
  <si>
    <t xml:space="preserve">    03/12/2017</t>
  </si>
  <si>
    <t>JOHN FAWARI</t>
  </si>
  <si>
    <t>PRISO JOHNSON</t>
  </si>
  <si>
    <t>M.V BELLO</t>
  </si>
  <si>
    <t>DEBOU ENDURANCE</t>
  </si>
  <si>
    <t>AJUJU WAIBODE</t>
  </si>
  <si>
    <t>AKPAGHORO THANKGOD</t>
  </si>
  <si>
    <t>FREMABO WILLIAMS</t>
  </si>
  <si>
    <t>PIUS UWAZULONYE OKONJI</t>
  </si>
  <si>
    <t>GREND TEKENA</t>
  </si>
  <si>
    <t>TIKO PAEBI</t>
  </si>
  <si>
    <t>OLIVER PETER</t>
  </si>
  <si>
    <t>JOSHUA SEIMIEBO</t>
  </si>
  <si>
    <t>FUN ENDIKONWEI</t>
  </si>
  <si>
    <t>EBABOGHA JASPER</t>
  </si>
  <si>
    <t>YEIYAMA PREYE</t>
  </si>
  <si>
    <t>ATTAT SAMUEL ATTAT</t>
  </si>
  <si>
    <t>DUOBOWEI MINISTER</t>
  </si>
  <si>
    <t>AJIKERE IGOCHUKWU</t>
  </si>
  <si>
    <t>AMARA CHINWEIKPE</t>
  </si>
  <si>
    <t>OMAMULI ALEX</t>
  </si>
  <si>
    <t>NWOKOLO E. LUCKY</t>
  </si>
  <si>
    <t>Adeniyi Tunde</t>
  </si>
  <si>
    <t>Akereolu Olugenga</t>
  </si>
  <si>
    <t>95% UTILIZATION</t>
  </si>
  <si>
    <t>100% UTILIZATION</t>
  </si>
  <si>
    <t>SALARY</t>
  </si>
  <si>
    <t>350,00.00</t>
  </si>
  <si>
    <t>130,035.00</t>
  </si>
  <si>
    <t>146,996.00</t>
  </si>
  <si>
    <t>135,688.00</t>
  </si>
  <si>
    <t>296,732.19</t>
  </si>
  <si>
    <t>247,479.51</t>
  </si>
  <si>
    <t>180,000.00</t>
  </si>
  <si>
    <t>140,035.00</t>
  </si>
  <si>
    <t>145,688.00</t>
  </si>
  <si>
    <t>FULL NAME</t>
  </si>
  <si>
    <t>Title</t>
  </si>
  <si>
    <t>MONTHLY SALARTY</t>
  </si>
  <si>
    <t>AKITOYE ADEREMILEKUN MICHAEL</t>
  </si>
  <si>
    <t>TECHNICAL MANAGER</t>
  </si>
  <si>
    <t xml:space="preserve">               1,347,950.54 </t>
  </si>
  <si>
    <t>ANIMASHAUN ADEKUNLE</t>
  </si>
  <si>
    <t>HSE OFFICER</t>
  </si>
  <si>
    <t xml:space="preserve">                   313,230.67 </t>
  </si>
  <si>
    <t>AYANDE AYANNIYI OJO</t>
  </si>
  <si>
    <t>PORT ENGINEER</t>
  </si>
  <si>
    <t xml:space="preserve">                   763,600.00 </t>
  </si>
  <si>
    <t>ETINI FRIDAY</t>
  </si>
  <si>
    <t>DRIVER</t>
  </si>
  <si>
    <t xml:space="preserve">                     49,800.56 </t>
  </si>
  <si>
    <t>ITAH ANTHONY JEROME</t>
  </si>
  <si>
    <t>JOY DAVID ALABI</t>
  </si>
  <si>
    <t>OFFICE EXECUTIVE</t>
  </si>
  <si>
    <t xml:space="preserve">                     35,735.70 </t>
  </si>
  <si>
    <t>NWIGWE TIMOTHY AHAMDI</t>
  </si>
  <si>
    <t xml:space="preserve">NWORAH BERYL CHIDI </t>
  </si>
  <si>
    <t>HR</t>
  </si>
  <si>
    <t xml:space="preserve">                   461,057.79 </t>
  </si>
  <si>
    <t>OHOCHUKWU OGBONDA PROMISE</t>
  </si>
  <si>
    <t>OLAJIRE SIKIRU OLABANIJI</t>
  </si>
  <si>
    <t>SECURITY COORDINATOR</t>
  </si>
  <si>
    <t xml:space="preserve">                   400,919.82 </t>
  </si>
  <si>
    <t xml:space="preserve">OPARA PRINCESS </t>
  </si>
  <si>
    <t>HR ASSISTANT</t>
  </si>
  <si>
    <t xml:space="preserve">                     78,050.80 </t>
  </si>
  <si>
    <t>OSON OTOBONG MONDAY</t>
  </si>
  <si>
    <t>BASE ELECTRICIAN</t>
  </si>
  <si>
    <t xml:space="preserve">                   159,534.75 </t>
  </si>
  <si>
    <t>OYINKI TOKONI WONARU</t>
  </si>
  <si>
    <t>BASE ENGINEER</t>
  </si>
  <si>
    <t xml:space="preserve">                   475,300.00 </t>
  </si>
  <si>
    <t>PETER ITEKE</t>
  </si>
  <si>
    <t>HSE MANAGER</t>
  </si>
  <si>
    <t xml:space="preserve">                   620,425.00 </t>
  </si>
  <si>
    <t>ROGERS NYESOM</t>
  </si>
  <si>
    <t>UGBOMAH CHUKWUNONSO FABIAN</t>
  </si>
  <si>
    <t>PA TO THE GM MARINE</t>
  </si>
  <si>
    <t xml:space="preserve">                   107,478.38 </t>
  </si>
  <si>
    <t>URANGWUNG FELIX EBENEZER</t>
  </si>
  <si>
    <t>OPERATIONS MANAGER</t>
  </si>
  <si>
    <t xml:space="preserve">               1,251,668.44 </t>
  </si>
  <si>
    <t>WISDOM NWAGWU</t>
  </si>
  <si>
    <t>GM</t>
  </si>
  <si>
    <t xml:space="preserve">               1,880,584.00 </t>
  </si>
  <si>
    <t>SPDC</t>
  </si>
  <si>
    <t>AUSTINE ONU PEPPLE</t>
  </si>
  <si>
    <t>COMMUNITY LIAISON OFFICER</t>
  </si>
  <si>
    <t xml:space="preserve">                   150,000.00 </t>
  </si>
  <si>
    <t>BOMA JUSTUS BANIGO</t>
  </si>
  <si>
    <t xml:space="preserve">                     53,135.00 </t>
  </si>
  <si>
    <t>DADDY JIM HALLIDAY</t>
  </si>
  <si>
    <t>WELDER</t>
  </si>
  <si>
    <t xml:space="preserve">                     86,355.09 </t>
  </si>
  <si>
    <t>DAGOGO PEPPLE</t>
  </si>
  <si>
    <t xml:space="preserve">                     85,000.00 </t>
  </si>
  <si>
    <t>EMEKA IROEGBU JOHN</t>
  </si>
  <si>
    <t>CHIEF COOK</t>
  </si>
  <si>
    <t xml:space="preserve">                     82,242.83 </t>
  </si>
  <si>
    <t>EMMANUEL D. OMUBO</t>
  </si>
  <si>
    <t>ERASMUS HART PALIBO</t>
  </si>
  <si>
    <t>BASE ENGINEER(TRAINEE)</t>
  </si>
  <si>
    <t xml:space="preserve">                   119,317.91 </t>
  </si>
  <si>
    <t>FUBARA BROWN</t>
  </si>
  <si>
    <t>LOGISTICS DRIVER</t>
  </si>
  <si>
    <t>IBIFIRI PEPPLE</t>
  </si>
  <si>
    <t>HOUSE KEEPING/KITCHEN ASSIATANCE</t>
  </si>
  <si>
    <t>ITA OKON DAVID</t>
  </si>
  <si>
    <t>BASE MECHANIC</t>
  </si>
  <si>
    <t xml:space="preserve">                   221,071.77 </t>
  </si>
  <si>
    <t>JUMBO SOBA</t>
  </si>
  <si>
    <t>OFFICE CLEANER</t>
  </si>
  <si>
    <t xml:space="preserve">                     53,135.01 </t>
  </si>
  <si>
    <t>KAMALU UGOCHUKWU HARMONY</t>
  </si>
  <si>
    <t>BASE WELDER</t>
  </si>
  <si>
    <t>NOT PAYROLL</t>
  </si>
  <si>
    <t>LASEGE DARIGHA BANIGO ADEKUNLE</t>
  </si>
  <si>
    <t>RADIO OPERATOR</t>
  </si>
  <si>
    <t>MAISAMARI DODO SOLOMON</t>
  </si>
  <si>
    <t>CONTRACT MANAGER</t>
  </si>
  <si>
    <t>MORRISON BENSTOWE</t>
  </si>
  <si>
    <t>PATRICK OKOYOMOH</t>
  </si>
  <si>
    <t>CONTRACT MANAGER(SPDC)</t>
  </si>
  <si>
    <t xml:space="preserve">                   866,539.64 </t>
  </si>
  <si>
    <t>ROLAND ONU PEPPLE</t>
  </si>
  <si>
    <t>STORE KEEPER</t>
  </si>
  <si>
    <t>STELLA TERRY FELIX DONGO</t>
  </si>
  <si>
    <t>SUNNY ABALAGHA PEPPLE</t>
  </si>
  <si>
    <t>PERSONNEL OFFICER</t>
  </si>
  <si>
    <t xml:space="preserve">                   268,714.10 </t>
  </si>
  <si>
    <t>TOBIN KINGSLEY TAMUNONENGIYR-OFORO</t>
  </si>
  <si>
    <t xml:space="preserve">ELECTRICIAN  </t>
  </si>
  <si>
    <t xml:space="preserve">                     86,355.09 </t>
  </si>
  <si>
    <t>UGOCHUKWU IKOKO</t>
  </si>
  <si>
    <t>HSE SPDC/NLNG BONNY</t>
  </si>
  <si>
    <t>VINCENT RENNER ADENRELE</t>
  </si>
  <si>
    <t>BASE ENIGINEER</t>
  </si>
  <si>
    <t xml:space="preserve">                   477,250.00 </t>
  </si>
  <si>
    <t>NLNG</t>
  </si>
  <si>
    <t>ANI AKPAKIP JOSEPH</t>
  </si>
  <si>
    <t>CONTRACT MANAGER (NLNG)</t>
  </si>
  <si>
    <t>ABAM KUROTAMUWORAOMI ISAAC</t>
  </si>
  <si>
    <t>BROWN BARA KABAKA</t>
  </si>
  <si>
    <t>BROWN RICHARD AMADI</t>
  </si>
  <si>
    <t>DABERECHI CAJETAN ELUCHIE</t>
  </si>
  <si>
    <t>DAN-JUMBO Karibi Agoari</t>
  </si>
  <si>
    <t>OFFICE-DRIVER</t>
  </si>
  <si>
    <t>EDEME LUCKY OKONYE</t>
  </si>
  <si>
    <t>MOORING SUPERVISOR</t>
  </si>
  <si>
    <t>GLORIA ATONYE WILCOX</t>
  </si>
  <si>
    <t>CARETAKER</t>
  </si>
  <si>
    <t xml:space="preserve">                     64,358.52 </t>
  </si>
  <si>
    <t>MONDAY ANTHONY</t>
  </si>
  <si>
    <t>NWANKWO ADIM PATRICK</t>
  </si>
  <si>
    <t xml:space="preserve">                   150,889.96 </t>
  </si>
  <si>
    <t>ODOZIE NNAMDI SYLVESTER</t>
  </si>
  <si>
    <t>OGUGUA ALEX CHUKWUNONSO</t>
  </si>
  <si>
    <t>ELECTRONICS ENGINEER(TRAINEE)</t>
  </si>
  <si>
    <t>OMINEOKUMA KINGSTON SIMEIPIRIYE</t>
  </si>
  <si>
    <t xml:space="preserve">                   151,937.84 </t>
  </si>
  <si>
    <t>Opuwaribere Sofiri Bob</t>
  </si>
  <si>
    <t>PETERSIDE RONALD ADAGOGO</t>
  </si>
  <si>
    <t>STORE KEEPER - NLNG</t>
  </si>
  <si>
    <t>RICHARD BENJAMIN</t>
  </si>
  <si>
    <t>ELECTRICIAN (PH &amp; OFFSHORE)</t>
  </si>
  <si>
    <t xml:space="preserve">                   238,856.99 </t>
  </si>
  <si>
    <t>SOLOMON JACKSON</t>
  </si>
  <si>
    <t>LAUNDRY MAN/GARDENER</t>
  </si>
  <si>
    <t>Vessel names</t>
  </si>
  <si>
    <t>Vessel Specs</t>
  </si>
  <si>
    <t>Quantity</t>
  </si>
  <si>
    <t>Day Rates (USD)</t>
  </si>
  <si>
    <t>BI-MONTHLY</t>
  </si>
  <si>
    <t>QUARTERLY</t>
  </si>
  <si>
    <t>INCENTIVE CALCULATIONS.</t>
  </si>
  <si>
    <t>RHIB CRAFT</t>
  </si>
  <si>
    <t xml:space="preserve">Rib Craft    </t>
  </si>
  <si>
    <t>UTI.TARGET</t>
  </si>
  <si>
    <t>D/T DAYS</t>
  </si>
  <si>
    <t>BI MONTHLY</t>
  </si>
  <si>
    <t>QUATERLY</t>
  </si>
  <si>
    <t>DRI (USD)</t>
  </si>
  <si>
    <t>DRI (NGN)</t>
  </si>
  <si>
    <t xml:space="preserve">ERAN          </t>
  </si>
  <si>
    <t xml:space="preserve">Patrol Boats </t>
  </si>
  <si>
    <t xml:space="preserve">ELUZAI        </t>
  </si>
  <si>
    <t xml:space="preserve">HELEZ          </t>
  </si>
  <si>
    <t xml:space="preserve">HELAM        </t>
  </si>
  <si>
    <t>AT 90% UTILIZATION; 0% OF TOTAL DAILY RATE OF IS INCENTIFIED</t>
  </si>
  <si>
    <t xml:space="preserve">BERACHAH   </t>
  </si>
  <si>
    <t xml:space="preserve">Pilot Boat  </t>
  </si>
  <si>
    <t>AT 95% UTILIZATION; 2.5% OF TOTAL DAILY RATE OF IS INCENTIFIED</t>
  </si>
  <si>
    <t>AT 100% UTILIZATION; 5% OF TOTAL DAILY RATE OF IS INCENTIFIED</t>
  </si>
  <si>
    <t>TOTAL</t>
  </si>
  <si>
    <r>
      <rPr>
        <b/>
        <sz val="11"/>
        <color theme="1"/>
        <rFont val="Calibri"/>
        <family val="2"/>
        <scheme val="minor"/>
      </rPr>
      <t>CREW TEAM</t>
    </r>
    <r>
      <rPr>
        <sz val="11"/>
        <color theme="1"/>
        <rFont val="Calibri"/>
        <family val="2"/>
        <scheme val="minor"/>
      </rPr>
      <t xml:space="preserve"> TO BE INCENTIFIED BIMONTHLY</t>
    </r>
  </si>
  <si>
    <r>
      <rPr>
        <b/>
        <sz val="11"/>
        <color theme="1"/>
        <rFont val="Calibri"/>
        <family val="2"/>
        <scheme val="minor"/>
      </rPr>
      <t>SHOREBASED TEAM</t>
    </r>
    <r>
      <rPr>
        <sz val="11"/>
        <color theme="1"/>
        <rFont val="Calibri"/>
        <family val="2"/>
        <scheme val="minor"/>
      </rPr>
      <t xml:space="preserve"> TO BE INCENTIFIED QUARTERLY</t>
    </r>
  </si>
  <si>
    <t>ATHTS</t>
  </si>
  <si>
    <t>AT 95% UTILIZATION; 1.250% OF TOTAL DAILY RATE OF IS INCENTIFIED</t>
  </si>
  <si>
    <t>AT 100% UTILIZATION; 2.5% OF TOTAL DAILY RATE OF IS INCENTIFIED</t>
  </si>
  <si>
    <t>Review 95% utilization to 2.5% and 100% to 5.0%. Shorebased staff will earn half of this</t>
  </si>
  <si>
    <t>The shore based staff here are only the people in the PHC Office</t>
  </si>
  <si>
    <t xml:space="preserve">ELIJAH         </t>
  </si>
  <si>
    <t>Crew Boat</t>
  </si>
  <si>
    <t>Patrol Boat</t>
  </si>
  <si>
    <t>AT 95% UTILIZATION; 1.25% OF TOTAL DAILY RATE OF IS INCENTIFIED</t>
  </si>
  <si>
    <t>Change to 2.5%</t>
  </si>
  <si>
    <t>Change to 5 %</t>
  </si>
  <si>
    <t>Half of what is paid to crew will be paid to Shore based employees</t>
  </si>
  <si>
    <t>Shore based here is only office employees in PHC</t>
  </si>
  <si>
    <t>PEREZ</t>
  </si>
  <si>
    <t>AT 90% UTILIZATION; 25% OF TOTAL DAILY RATE OF IS INCENTIFIED</t>
  </si>
  <si>
    <t>AT 95% UTILIZATION; 50% OF TOTAL DAILY RATE OF IS INCENTIFIED</t>
  </si>
  <si>
    <t>AT 100% UTILIZATION; 10% OF TOTAL DAILY RATE OF IS INCENTIFIED</t>
  </si>
  <si>
    <t>CHARIS</t>
  </si>
  <si>
    <t>Crew boats</t>
  </si>
  <si>
    <t>EPHRAIM</t>
  </si>
  <si>
    <t>ELIEZER</t>
  </si>
  <si>
    <t>Convert at 142 to a Dollar instead of 304</t>
  </si>
  <si>
    <t>DEOBRAH</t>
  </si>
  <si>
    <t>AHUVA</t>
  </si>
  <si>
    <t>Consider  20% of amount of shore based going to PHC office shore based</t>
  </si>
  <si>
    <t>MV BELLO</t>
  </si>
  <si>
    <t>AHTS</t>
  </si>
  <si>
    <t>AT 90% UTILIZATION; % OF TOTAL DAILY RATE OF IS INCENTIFIED</t>
  </si>
  <si>
    <t>FSIV</t>
  </si>
  <si>
    <t>TOPAZ SOPHIE</t>
  </si>
  <si>
    <t>PSV</t>
  </si>
  <si>
    <t>GAYATRI DEVI</t>
  </si>
  <si>
    <t>SAKAK DEFENDER</t>
  </si>
  <si>
    <r>
      <rPr>
        <b/>
        <sz val="11"/>
        <color theme="1"/>
        <rFont val="Calibri"/>
        <family val="2"/>
        <scheme val="minor"/>
      </rPr>
      <t xml:space="preserve">SHOREBASED TEAM </t>
    </r>
    <r>
      <rPr>
        <sz val="11"/>
        <color theme="1"/>
        <rFont val="Calibri"/>
        <family val="2"/>
        <scheme val="minor"/>
      </rPr>
      <t>TO BE INCENTIFIED QUARTERLY</t>
    </r>
  </si>
  <si>
    <t>PENALTIES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</si>
  <si>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Accidents – If crew are culpable of an accident as may be revealed by an investigation, a percentage of the cost of repairs not recovered from insurance, and a percentage of the cost accruable from downtime will be charged to the crew. About 0.5% – 2% of the cost</t>
    </r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</si>
  <si>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Any safety infraction attributable to the crew and which leads to the off-hire of the vessel, or the attraction of reduced rates or any form of penalty, the culpable crew  will be surcharged an amount between 0.5 - 2% of the cost associated with the off-hire/reduced rates/penalty</t>
    </r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</si>
  <si>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Any act of proven negligence leading to an off-hire or reduced rates or penalties will lead to a surcharge in the range of 0.5%- 2% of the related cost</t>
    </r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</si>
  <si>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A second offense on any of the above will lead to a termination of the employment contract.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</si>
</sst>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vertAlign val="superscript"/>
      <sz val="8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24"/>
      <color rgb="FFFF0000"/>
      <name val="Calibri"/>
      <family val="2"/>
    </font>
    <font>
      <sz val="10"/>
      <color rgb="FF000000"/>
      <name val="Arial"/>
      <family val="2"/>
    </font>
    <font>
      <b/>
      <sz val="14"/>
      <color theme="1"/>
      <name val="Calibri"/>
      <family val="2"/>
      <scheme val="minor"/>
    </font>
    <font>
      <sz val="7"/>
      <color theme="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3" fillId="0" borderId="0" applyFont="0" applyFill="0" applyBorder="0" applyAlignment="0" applyProtection="0"/>
    <xf numFmtId="0" fontId="14" fillId="0" borderId="0"/>
    <xf numFmtId="0" fontId="13" fillId="0" borderId="0"/>
  </cellStyleXfs>
  <cellXfs count="151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4" fontId="2" fillId="2" borderId="4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14" fontId="2" fillId="3" borderId="1" xfId="0" applyNumberFormat="1" applyFont="1" applyFill="1" applyBorder="1" applyAlignment="1">
      <alignment horizontal="center"/>
    </xf>
    <xf numFmtId="14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vertical="center" wrapText="1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left"/>
    </xf>
    <xf numFmtId="0" fontId="0" fillId="3" borderId="0" xfId="0" applyFill="1"/>
    <xf numFmtId="0" fontId="0" fillId="2" borderId="0" xfId="0" applyFill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0" fillId="2" borderId="1" xfId="0" applyFill="1" applyBorder="1"/>
    <xf numFmtId="0" fontId="0" fillId="3" borderId="1" xfId="0" applyFill="1" applyBorder="1"/>
    <xf numFmtId="14" fontId="8" fillId="2" borderId="1" xfId="0" applyNumberFormat="1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2" fillId="3" borderId="3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14" fontId="2" fillId="2" borderId="1" xfId="0" applyNumberFormat="1" applyFont="1" applyFill="1" applyBorder="1" applyAlignment="1">
      <alignment horizontal="left"/>
    </xf>
    <xf numFmtId="14" fontId="2" fillId="3" borderId="1" xfId="0" applyNumberFormat="1" applyFont="1" applyFill="1" applyBorder="1" applyAlignment="1">
      <alignment horizontal="left"/>
    </xf>
    <xf numFmtId="0" fontId="4" fillId="3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8" fillId="3" borderId="1" xfId="0" applyFont="1" applyFill="1" applyBorder="1" applyAlignment="1">
      <alignment horizontal="left" vertical="center" wrapText="1"/>
    </xf>
    <xf numFmtId="14" fontId="8" fillId="3" borderId="1" xfId="0" applyNumberFormat="1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/>
    </xf>
    <xf numFmtId="14" fontId="4" fillId="2" borderId="1" xfId="0" applyNumberFormat="1" applyFont="1" applyFill="1" applyBorder="1" applyAlignment="1">
      <alignment horizontal="left" vertical="center" wrapText="1"/>
    </xf>
    <xf numFmtId="0" fontId="0" fillId="3" borderId="0" xfId="0" applyFill="1" applyAlignment="1">
      <alignment horizontal="left"/>
    </xf>
    <xf numFmtId="0" fontId="0" fillId="2" borderId="0" xfId="0" applyFill="1" applyAlignment="1">
      <alignment horizontal="left"/>
    </xf>
    <xf numFmtId="14" fontId="2" fillId="3" borderId="5" xfId="0" applyNumberFormat="1" applyFont="1" applyFill="1" applyBorder="1" applyAlignment="1">
      <alignment horizontal="left"/>
    </xf>
    <xf numFmtId="14" fontId="2" fillId="3" borderId="4" xfId="0" applyNumberFormat="1" applyFont="1" applyFill="1" applyBorder="1" applyAlignment="1">
      <alignment horizontal="left"/>
    </xf>
    <xf numFmtId="14" fontId="2" fillId="2" borderId="4" xfId="0" applyNumberFormat="1" applyFont="1" applyFill="1" applyBorder="1" applyAlignment="1">
      <alignment horizontal="left"/>
    </xf>
    <xf numFmtId="0" fontId="12" fillId="2" borderId="1" xfId="0" applyFont="1" applyFill="1" applyBorder="1" applyAlignment="1">
      <alignment horizontal="left"/>
    </xf>
    <xf numFmtId="14" fontId="4" fillId="3" borderId="1" xfId="0" applyNumberFormat="1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14" fontId="2" fillId="3" borderId="6" xfId="0" applyNumberFormat="1" applyFont="1" applyFill="1" applyBorder="1" applyAlignment="1">
      <alignment horizontal="left"/>
    </xf>
    <xf numFmtId="14" fontId="8" fillId="2" borderId="1" xfId="0" applyNumberFormat="1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/>
    </xf>
    <xf numFmtId="14" fontId="10" fillId="3" borderId="1" xfId="0" applyNumberFormat="1" applyFont="1" applyFill="1" applyBorder="1" applyAlignment="1">
      <alignment horizontal="left"/>
    </xf>
    <xf numFmtId="0" fontId="1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43" fontId="0" fillId="0" borderId="0" xfId="0" applyNumberFormat="1" applyAlignment="1">
      <alignment horizontal="left"/>
    </xf>
    <xf numFmtId="43" fontId="0" fillId="0" borderId="0" xfId="1" applyFont="1" applyAlignment="1">
      <alignment horizontal="left"/>
    </xf>
    <xf numFmtId="4" fontId="4" fillId="3" borderId="1" xfId="0" applyNumberFormat="1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horizontal="left" vertical="center" wrapText="1"/>
    </xf>
    <xf numFmtId="4" fontId="2" fillId="3" borderId="1" xfId="0" applyNumberFormat="1" applyFont="1" applyFill="1" applyBorder="1" applyAlignment="1">
      <alignment horizontal="left"/>
    </xf>
    <xf numFmtId="4" fontId="2" fillId="2" borderId="1" xfId="0" applyNumberFormat="1" applyFont="1" applyFill="1" applyBorder="1" applyAlignment="1">
      <alignment horizontal="left"/>
    </xf>
    <xf numFmtId="4" fontId="11" fillId="2" borderId="1" xfId="0" applyNumberFormat="1" applyFont="1" applyFill="1" applyBorder="1" applyAlignment="1">
      <alignment horizontal="left"/>
    </xf>
    <xf numFmtId="4" fontId="4" fillId="3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/>
    </xf>
    <xf numFmtId="49" fontId="2" fillId="4" borderId="3" xfId="0" applyNumberFormat="1" applyFont="1" applyFill="1" applyBorder="1" applyAlignment="1">
      <alignment horizontal="center"/>
    </xf>
    <xf numFmtId="49" fontId="2" fillId="4" borderId="6" xfId="0" applyNumberFormat="1" applyFont="1" applyFill="1" applyBorder="1" applyAlignment="1">
      <alignment horizontal="center"/>
    </xf>
    <xf numFmtId="49" fontId="15" fillId="4" borderId="6" xfId="0" applyNumberFormat="1" applyFont="1" applyFill="1" applyBorder="1" applyAlignment="1">
      <alignment horizontal="center"/>
    </xf>
    <xf numFmtId="0" fontId="16" fillId="0" borderId="7" xfId="0" applyFont="1" applyBorder="1" applyAlignment="1">
      <alignment vertical="center"/>
    </xf>
    <xf numFmtId="0" fontId="17" fillId="0" borderId="8" xfId="0" applyFont="1" applyBorder="1" applyAlignment="1">
      <alignment vertical="center"/>
    </xf>
    <xf numFmtId="0" fontId="18" fillId="0" borderId="8" xfId="0" applyFont="1" applyBorder="1" applyAlignment="1">
      <alignment vertical="center"/>
    </xf>
    <xf numFmtId="0" fontId="16" fillId="0" borderId="9" xfId="0" applyFont="1" applyBorder="1" applyAlignment="1">
      <alignment horizontal="right" vertical="center"/>
    </xf>
    <xf numFmtId="0" fontId="16" fillId="0" borderId="10" xfId="0" applyFont="1" applyBorder="1" applyAlignment="1">
      <alignment vertical="center"/>
    </xf>
    <xf numFmtId="0" fontId="16" fillId="0" borderId="9" xfId="0" applyFont="1" applyBorder="1" applyAlignment="1">
      <alignment vertical="center"/>
    </xf>
    <xf numFmtId="0" fontId="19" fillId="0" borderId="10" xfId="0" applyFont="1" applyBorder="1" applyAlignment="1">
      <alignment vertical="center"/>
    </xf>
    <xf numFmtId="4" fontId="20" fillId="0" borderId="10" xfId="0" applyNumberFormat="1" applyFont="1" applyBorder="1" applyAlignment="1">
      <alignment horizontal="right" vertical="center"/>
    </xf>
    <xf numFmtId="4" fontId="16" fillId="0" borderId="10" xfId="0" applyNumberFormat="1" applyFont="1" applyBorder="1" applyAlignment="1">
      <alignment horizontal="right" vertical="center"/>
    </xf>
    <xf numFmtId="0" fontId="16" fillId="5" borderId="9" xfId="0" applyFont="1" applyFill="1" applyBorder="1" applyAlignment="1">
      <alignment vertical="center"/>
    </xf>
    <xf numFmtId="10" fontId="0" fillId="0" borderId="0" xfId="0" applyNumberFormat="1"/>
    <xf numFmtId="9" fontId="0" fillId="0" borderId="0" xfId="0" applyNumberFormat="1"/>
    <xf numFmtId="0" fontId="0" fillId="0" borderId="4" xfId="0" applyBorder="1"/>
    <xf numFmtId="0" fontId="0" fillId="0" borderId="6" xfId="0" applyBorder="1"/>
    <xf numFmtId="0" fontId="0" fillId="0" borderId="1" xfId="0" applyBorder="1"/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5" borderId="15" xfId="0" applyFill="1" applyBorder="1"/>
    <xf numFmtId="0" fontId="0" fillId="6" borderId="0" xfId="0" applyFill="1"/>
    <xf numFmtId="43" fontId="0" fillId="5" borderId="0" xfId="1" applyFont="1" applyFill="1"/>
    <xf numFmtId="43" fontId="0" fillId="6" borderId="0" xfId="1" applyFont="1" applyFill="1"/>
    <xf numFmtId="43" fontId="0" fillId="6" borderId="0" xfId="0" applyNumberFormat="1" applyFill="1"/>
    <xf numFmtId="43" fontId="0" fillId="0" borderId="0" xfId="0" applyNumberFormat="1" applyFill="1"/>
    <xf numFmtId="0" fontId="0" fillId="0" borderId="1" xfId="0" applyBorder="1" applyAlignment="1">
      <alignment horizontal="left" vertical="top" shrinkToFit="1"/>
    </xf>
    <xf numFmtId="0" fontId="0" fillId="0" borderId="1" xfId="0" applyBorder="1" applyAlignment="1">
      <alignment horizontal="left" vertical="top"/>
    </xf>
    <xf numFmtId="0" fontId="0" fillId="7" borderId="1" xfId="0" applyFill="1" applyBorder="1" applyAlignment="1">
      <alignment horizontal="left" vertical="top" shrinkToFit="1"/>
    </xf>
    <xf numFmtId="0" fontId="0" fillId="8" borderId="1" xfId="0" applyFill="1" applyBorder="1" applyAlignment="1">
      <alignment horizontal="left" vertical="top" shrinkToFit="1"/>
    </xf>
    <xf numFmtId="4" fontId="0" fillId="0" borderId="14" xfId="0" applyNumberFormat="1" applyBorder="1"/>
    <xf numFmtId="9" fontId="0" fillId="0" borderId="17" xfId="0" applyNumberFormat="1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7" borderId="17" xfId="0" applyFill="1" applyBorder="1" applyAlignment="1">
      <alignment horizontal="left" vertical="top"/>
    </xf>
    <xf numFmtId="0" fontId="0" fillId="8" borderId="17" xfId="0" applyFill="1" applyBorder="1" applyAlignment="1">
      <alignment horizontal="left" vertical="top"/>
    </xf>
    <xf numFmtId="43" fontId="0" fillId="0" borderId="17" xfId="1" applyFont="1" applyBorder="1" applyAlignment="1">
      <alignment horizontal="left" vertical="top"/>
    </xf>
    <xf numFmtId="9" fontId="0" fillId="0" borderId="16" xfId="0" applyNumberFormat="1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7" borderId="16" xfId="0" applyFill="1" applyBorder="1" applyAlignment="1">
      <alignment horizontal="left" vertical="top"/>
    </xf>
    <xf numFmtId="0" fontId="0" fillId="8" borderId="16" xfId="0" applyFill="1" applyBorder="1" applyAlignment="1">
      <alignment horizontal="left" vertical="top"/>
    </xf>
    <xf numFmtId="43" fontId="0" fillId="0" borderId="16" xfId="1" applyFont="1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9" fontId="0" fillId="0" borderId="18" xfId="0" applyNumberFormat="1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7" borderId="18" xfId="0" applyFill="1" applyBorder="1" applyAlignment="1">
      <alignment horizontal="left" vertical="top"/>
    </xf>
    <xf numFmtId="0" fontId="0" fillId="8" borderId="18" xfId="0" applyFill="1" applyBorder="1" applyAlignment="1">
      <alignment horizontal="left" vertical="top"/>
    </xf>
    <xf numFmtId="43" fontId="0" fillId="0" borderId="18" xfId="1" applyFont="1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5" xfId="0" applyBorder="1" applyAlignment="1">
      <alignment vertical="top"/>
    </xf>
    <xf numFmtId="43" fontId="0" fillId="0" borderId="0" xfId="0" applyNumberFormat="1"/>
    <xf numFmtId="0" fontId="0" fillId="0" borderId="20" xfId="0" applyBorder="1"/>
    <xf numFmtId="0" fontId="0" fillId="0" borderId="19" xfId="0" applyBorder="1"/>
    <xf numFmtId="0" fontId="0" fillId="0" borderId="18" xfId="0" applyBorder="1"/>
    <xf numFmtId="4" fontId="0" fillId="5" borderId="20" xfId="0" applyNumberFormat="1" applyFill="1" applyBorder="1"/>
    <xf numFmtId="0" fontId="0" fillId="7" borderId="11" xfId="0" applyFill="1" applyBorder="1" applyAlignment="1">
      <alignment vertical="top"/>
    </xf>
    <xf numFmtId="0" fontId="0" fillId="9" borderId="20" xfId="0" applyFill="1" applyBorder="1"/>
    <xf numFmtId="0" fontId="0" fillId="0" borderId="21" xfId="0" applyBorder="1"/>
    <xf numFmtId="164" fontId="0" fillId="0" borderId="17" xfId="1" applyNumberFormat="1" applyFont="1" applyBorder="1" applyAlignment="1">
      <alignment horizontal="left" vertical="top"/>
    </xf>
    <xf numFmtId="164" fontId="0" fillId="0" borderId="16" xfId="1" applyNumberFormat="1" applyFont="1" applyBorder="1" applyAlignment="1">
      <alignment horizontal="left" vertical="top"/>
    </xf>
    <xf numFmtId="164" fontId="0" fillId="0" borderId="18" xfId="1" applyNumberFormat="1" applyFont="1" applyBorder="1" applyAlignment="1">
      <alignment horizontal="left" vertical="top"/>
    </xf>
    <xf numFmtId="0" fontId="0" fillId="5" borderId="0" xfId="0" applyFill="1"/>
    <xf numFmtId="43" fontId="0" fillId="0" borderId="0" xfId="1" applyFont="1"/>
    <xf numFmtId="0" fontId="0" fillId="5" borderId="20" xfId="0" applyFill="1" applyBorder="1"/>
    <xf numFmtId="43" fontId="0" fillId="5" borderId="15" xfId="1" applyFont="1" applyFill="1" applyBorder="1"/>
    <xf numFmtId="43" fontId="0" fillId="5" borderId="0" xfId="0" applyNumberFormat="1" applyFill="1"/>
    <xf numFmtId="0" fontId="21" fillId="0" borderId="0" xfId="0" applyFont="1"/>
    <xf numFmtId="0" fontId="0" fillId="0" borderId="0" xfId="0" applyAlignment="1">
      <alignment horizontal="left" vertical="center" indent="5"/>
    </xf>
    <xf numFmtId="0" fontId="4" fillId="3" borderId="1" xfId="0" applyFont="1" applyFill="1" applyBorder="1" applyAlignment="1">
      <alignment horizontal="left" vertical="center"/>
    </xf>
    <xf numFmtId="4" fontId="0" fillId="0" borderId="0" xfId="0" applyNumberFormat="1" applyAlignment="1">
      <alignment horizontal="left"/>
    </xf>
    <xf numFmtId="2" fontId="2" fillId="4" borderId="6" xfId="0" applyNumberFormat="1" applyFont="1" applyFill="1" applyBorder="1" applyAlignment="1">
      <alignment horizontal="center"/>
    </xf>
    <xf numFmtId="2" fontId="0" fillId="0" borderId="0" xfId="0" applyNumberFormat="1" applyAlignment="1">
      <alignment horizontal="left"/>
    </xf>
  </cellXfs>
  <cellStyles count="4">
    <cellStyle name="Comma" xfId="1" builtinId="3"/>
    <cellStyle name="Normal" xfId="0" builtinId="0"/>
    <cellStyle name="Normal 2" xfId="3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142874</xdr:rowOff>
    </xdr:from>
    <xdr:to>
      <xdr:col>3</xdr:col>
      <xdr:colOff>359283</xdr:colOff>
      <xdr:row>8</xdr:row>
      <xdr:rowOff>19049</xdr:rowOff>
    </xdr:to>
    <xdr:sp macro="" textlink="">
      <xdr:nvSpPr>
        <xdr:cNvPr id="2" name="Pentagon 1">
          <a:extLst>
            <a:ext uri="{FF2B5EF4-FFF2-40B4-BE49-F238E27FC236}">
              <a16:creationId xmlns:a16="http://schemas.microsoft.com/office/drawing/2014/main" xmlns="" id="{D72C958F-D4A1-450E-8D10-E118BF7617BD}"/>
            </a:ext>
          </a:extLst>
        </xdr:cNvPr>
        <xdr:cNvSpPr/>
      </xdr:nvSpPr>
      <xdr:spPr>
        <a:xfrm>
          <a:off x="619125" y="714374"/>
          <a:ext cx="1568958" cy="828675"/>
        </a:xfrm>
        <a:prstGeom prst="homePlate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NLNG CONTRACT VESSELS</a:t>
          </a:r>
        </a:p>
      </xdr:txBody>
    </xdr:sp>
    <xdr:clientData/>
  </xdr:twoCellAnchor>
  <xdr:twoCellAnchor>
    <xdr:from>
      <xdr:col>1</xdr:col>
      <xdr:colOff>9525</xdr:colOff>
      <xdr:row>21</xdr:row>
      <xdr:rowOff>142874</xdr:rowOff>
    </xdr:from>
    <xdr:to>
      <xdr:col>3</xdr:col>
      <xdr:colOff>359283</xdr:colOff>
      <xdr:row>26</xdr:row>
      <xdr:rowOff>19049</xdr:rowOff>
    </xdr:to>
    <xdr:sp macro="" textlink="">
      <xdr:nvSpPr>
        <xdr:cNvPr id="3" name="Pentagon 2">
          <a:extLst>
            <a:ext uri="{FF2B5EF4-FFF2-40B4-BE49-F238E27FC236}">
              <a16:creationId xmlns:a16="http://schemas.microsoft.com/office/drawing/2014/main" xmlns="" id="{6FA032C4-37C3-4195-9729-F1AC7C7B1B0A}"/>
            </a:ext>
          </a:extLst>
        </xdr:cNvPr>
        <xdr:cNvSpPr/>
      </xdr:nvSpPr>
      <xdr:spPr>
        <a:xfrm>
          <a:off x="619125" y="4143374"/>
          <a:ext cx="1568958" cy="828675"/>
        </a:xfrm>
        <a:prstGeom prst="homePlate">
          <a:avLst/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NPDC CONTRACT</a:t>
          </a:r>
        </a:p>
        <a:p>
          <a:pPr algn="l"/>
          <a:r>
            <a:rPr lang="en-US" sz="1100"/>
            <a:t>VESSELS</a:t>
          </a:r>
        </a:p>
      </xdr:txBody>
    </xdr:sp>
    <xdr:clientData/>
  </xdr:twoCellAnchor>
  <xdr:twoCellAnchor>
    <xdr:from>
      <xdr:col>1</xdr:col>
      <xdr:colOff>9525</xdr:colOff>
      <xdr:row>40</xdr:row>
      <xdr:rowOff>142874</xdr:rowOff>
    </xdr:from>
    <xdr:to>
      <xdr:col>3</xdr:col>
      <xdr:colOff>359283</xdr:colOff>
      <xdr:row>45</xdr:row>
      <xdr:rowOff>19049</xdr:rowOff>
    </xdr:to>
    <xdr:sp macro="" textlink="">
      <xdr:nvSpPr>
        <xdr:cNvPr id="4" name="Pentagon 3">
          <a:extLst>
            <a:ext uri="{FF2B5EF4-FFF2-40B4-BE49-F238E27FC236}">
              <a16:creationId xmlns:a16="http://schemas.microsoft.com/office/drawing/2014/main" xmlns="" id="{C351B0CE-6C20-4B14-93E1-9156C89B4391}"/>
            </a:ext>
          </a:extLst>
        </xdr:cNvPr>
        <xdr:cNvSpPr/>
      </xdr:nvSpPr>
      <xdr:spPr>
        <a:xfrm>
          <a:off x="619125" y="7762874"/>
          <a:ext cx="1568958" cy="828675"/>
        </a:xfrm>
        <a:prstGeom prst="homePlate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MOBIL</a:t>
          </a:r>
          <a:r>
            <a:rPr lang="en-US" sz="1100" baseline="0"/>
            <a:t> CONTRACT VESSELS</a:t>
          </a:r>
          <a:endParaRPr lang="en-US" sz="1100"/>
        </a:p>
      </xdr:txBody>
    </xdr:sp>
    <xdr:clientData/>
  </xdr:twoCellAnchor>
  <xdr:twoCellAnchor>
    <xdr:from>
      <xdr:col>1</xdr:col>
      <xdr:colOff>9525</xdr:colOff>
      <xdr:row>59</xdr:row>
      <xdr:rowOff>142874</xdr:rowOff>
    </xdr:from>
    <xdr:to>
      <xdr:col>3</xdr:col>
      <xdr:colOff>359283</xdr:colOff>
      <xdr:row>64</xdr:row>
      <xdr:rowOff>19049</xdr:rowOff>
    </xdr:to>
    <xdr:sp macro="" textlink="">
      <xdr:nvSpPr>
        <xdr:cNvPr id="5" name="Pentagon 4">
          <a:extLst>
            <a:ext uri="{FF2B5EF4-FFF2-40B4-BE49-F238E27FC236}">
              <a16:creationId xmlns:a16="http://schemas.microsoft.com/office/drawing/2014/main" xmlns="" id="{4B639CE8-CC10-43FD-8855-EC6244B8C53D}"/>
            </a:ext>
          </a:extLst>
        </xdr:cNvPr>
        <xdr:cNvSpPr/>
      </xdr:nvSpPr>
      <xdr:spPr>
        <a:xfrm>
          <a:off x="619125" y="11382374"/>
          <a:ext cx="1568958" cy="828675"/>
        </a:xfrm>
        <a:prstGeom prst="homePlate">
          <a:avLst/>
        </a:prstGeom>
        <a:solidFill>
          <a:schemeClr val="accent3">
            <a:lumMod val="75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DI</a:t>
          </a:r>
          <a:r>
            <a:rPr lang="en-US" sz="1100" baseline="0"/>
            <a:t> CONTRACT VESSELS</a:t>
          </a:r>
          <a:endParaRPr lang="en-US" sz="1100"/>
        </a:p>
      </xdr:txBody>
    </xdr:sp>
    <xdr:clientData/>
  </xdr:twoCellAnchor>
  <xdr:twoCellAnchor>
    <xdr:from>
      <xdr:col>1</xdr:col>
      <xdr:colOff>9525</xdr:colOff>
      <xdr:row>79</xdr:row>
      <xdr:rowOff>142874</xdr:rowOff>
    </xdr:from>
    <xdr:to>
      <xdr:col>3</xdr:col>
      <xdr:colOff>359283</xdr:colOff>
      <xdr:row>84</xdr:row>
      <xdr:rowOff>19049</xdr:rowOff>
    </xdr:to>
    <xdr:sp macro="" textlink="">
      <xdr:nvSpPr>
        <xdr:cNvPr id="6" name="Pentagon 5">
          <a:extLst>
            <a:ext uri="{FF2B5EF4-FFF2-40B4-BE49-F238E27FC236}">
              <a16:creationId xmlns:a16="http://schemas.microsoft.com/office/drawing/2014/main" xmlns="" id="{37901679-5A06-4DC0-BA2B-EAFD32EFA88C}"/>
            </a:ext>
          </a:extLst>
        </xdr:cNvPr>
        <xdr:cNvSpPr/>
      </xdr:nvSpPr>
      <xdr:spPr>
        <a:xfrm>
          <a:off x="619125" y="15192374"/>
          <a:ext cx="1568958" cy="828675"/>
        </a:xfrm>
        <a:prstGeom prst="homePlate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SPDC</a:t>
          </a:r>
          <a:r>
            <a:rPr lang="en-US" sz="1100" baseline="0"/>
            <a:t> CONTRACT VESSELS</a:t>
          </a:r>
          <a:endParaRPr lang="en-US" sz="1100"/>
        </a:p>
      </xdr:txBody>
    </xdr:sp>
    <xdr:clientData/>
  </xdr:twoCellAnchor>
  <xdr:twoCellAnchor>
    <xdr:from>
      <xdr:col>1</xdr:col>
      <xdr:colOff>9525</xdr:colOff>
      <xdr:row>97</xdr:row>
      <xdr:rowOff>142874</xdr:rowOff>
    </xdr:from>
    <xdr:to>
      <xdr:col>3</xdr:col>
      <xdr:colOff>359283</xdr:colOff>
      <xdr:row>102</xdr:row>
      <xdr:rowOff>19049</xdr:rowOff>
    </xdr:to>
    <xdr:sp macro="" textlink="">
      <xdr:nvSpPr>
        <xdr:cNvPr id="7" name="Pentagon 6">
          <a:extLst>
            <a:ext uri="{FF2B5EF4-FFF2-40B4-BE49-F238E27FC236}">
              <a16:creationId xmlns:a16="http://schemas.microsoft.com/office/drawing/2014/main" xmlns="" id="{0CA8D4CB-002D-4287-9CEB-3F9BCFA81788}"/>
            </a:ext>
          </a:extLst>
        </xdr:cNvPr>
        <xdr:cNvSpPr/>
      </xdr:nvSpPr>
      <xdr:spPr>
        <a:xfrm>
          <a:off x="619125" y="18621374"/>
          <a:ext cx="1568958" cy="828675"/>
        </a:xfrm>
        <a:prstGeom prst="homePlate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SNEPCO COTRACT VESSELS</a:t>
          </a:r>
        </a:p>
      </xdr:txBody>
    </xdr:sp>
    <xdr:clientData/>
  </xdr:twoCellAnchor>
  <xdr:twoCellAnchor>
    <xdr:from>
      <xdr:col>1</xdr:col>
      <xdr:colOff>9525</xdr:colOff>
      <xdr:row>115</xdr:row>
      <xdr:rowOff>142874</xdr:rowOff>
    </xdr:from>
    <xdr:to>
      <xdr:col>3</xdr:col>
      <xdr:colOff>359283</xdr:colOff>
      <xdr:row>120</xdr:row>
      <xdr:rowOff>19049</xdr:rowOff>
    </xdr:to>
    <xdr:sp macro="" textlink="">
      <xdr:nvSpPr>
        <xdr:cNvPr id="8" name="Pentagon 7">
          <a:extLst>
            <a:ext uri="{FF2B5EF4-FFF2-40B4-BE49-F238E27FC236}">
              <a16:creationId xmlns:a16="http://schemas.microsoft.com/office/drawing/2014/main" xmlns="" id="{28269957-CD21-46A7-88BF-DE8B24D08E4A}"/>
            </a:ext>
          </a:extLst>
        </xdr:cNvPr>
        <xdr:cNvSpPr/>
      </xdr:nvSpPr>
      <xdr:spPr>
        <a:xfrm>
          <a:off x="619125" y="22050374"/>
          <a:ext cx="1568958" cy="828675"/>
        </a:xfrm>
        <a:prstGeom prst="homePlate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CHEVRON</a:t>
          </a:r>
          <a:r>
            <a:rPr lang="en-US" sz="1100" baseline="0"/>
            <a:t> C0NTRACT VESSELS</a:t>
          </a:r>
          <a:endParaRPr lang="en-US" sz="1100"/>
        </a:p>
      </xdr:txBody>
    </xdr:sp>
    <xdr:clientData/>
  </xdr:twoCellAnchor>
  <xdr:oneCellAnchor>
    <xdr:from>
      <xdr:col>3</xdr:col>
      <xdr:colOff>561975</xdr:colOff>
      <xdr:row>0</xdr:row>
      <xdr:rowOff>152400</xdr:rowOff>
    </xdr:from>
    <xdr:ext cx="2796278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7887C95C-4907-4FFB-88D1-D354E127FEDB}"/>
            </a:ext>
          </a:extLst>
        </xdr:cNvPr>
        <xdr:cNvSpPr txBox="1"/>
      </xdr:nvSpPr>
      <xdr:spPr>
        <a:xfrm>
          <a:off x="2390775" y="152400"/>
          <a:ext cx="279627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 u="sng"/>
            <a:t>VESSEL</a:t>
          </a:r>
          <a:r>
            <a:rPr lang="en-US" sz="1100" b="1" u="sng" baseline="0"/>
            <a:t> DAILY RATE INCENTIVE BREAKDOWN</a:t>
          </a:r>
          <a:endParaRPr lang="en-US" sz="1100" b="1" u="sng"/>
        </a:p>
      </xdr:txBody>
    </xdr:sp>
    <xdr:clientData/>
  </xdr:oneCellAnchor>
  <xdr:twoCellAnchor>
    <xdr:from>
      <xdr:col>1</xdr:col>
      <xdr:colOff>9525</xdr:colOff>
      <xdr:row>135</xdr:row>
      <xdr:rowOff>142874</xdr:rowOff>
    </xdr:from>
    <xdr:to>
      <xdr:col>3</xdr:col>
      <xdr:colOff>359283</xdr:colOff>
      <xdr:row>140</xdr:row>
      <xdr:rowOff>19049</xdr:rowOff>
    </xdr:to>
    <xdr:sp macro="" textlink="">
      <xdr:nvSpPr>
        <xdr:cNvPr id="10" name="Pentagon 9">
          <a:extLst>
            <a:ext uri="{FF2B5EF4-FFF2-40B4-BE49-F238E27FC236}">
              <a16:creationId xmlns:a16="http://schemas.microsoft.com/office/drawing/2014/main" xmlns="" id="{C9048950-4C3A-4EA3-9DAC-66DB42A8E3B1}"/>
            </a:ext>
          </a:extLst>
        </xdr:cNvPr>
        <xdr:cNvSpPr/>
      </xdr:nvSpPr>
      <xdr:spPr>
        <a:xfrm>
          <a:off x="619125" y="25860374"/>
          <a:ext cx="1568958" cy="828675"/>
        </a:xfrm>
        <a:prstGeom prst="homePlate">
          <a:avLst/>
        </a:prstGeom>
        <a:solidFill>
          <a:srgbClr val="7030A0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chemeClr val="bg1"/>
              </a:solidFill>
            </a:rPr>
            <a:t>RELIEF </a:t>
          </a:r>
          <a:r>
            <a:rPr lang="en-US" sz="1100" baseline="0">
              <a:solidFill>
                <a:schemeClr val="bg1"/>
              </a:solidFill>
            </a:rPr>
            <a:t>VESSELS</a:t>
          </a:r>
          <a:endParaRPr lang="en-US" sz="1100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9:X160"/>
  <sheetViews>
    <sheetView topLeftCell="A124" workbookViewId="0">
      <selection activeCell="G123" sqref="G123"/>
    </sheetView>
  </sheetViews>
  <sheetFormatPr defaultRowHeight="15" x14ac:dyDescent="0.25"/>
  <cols>
    <col min="8" max="8" width="9.5703125" bestFit="1" customWidth="1"/>
    <col min="9" max="9" width="14.5703125" customWidth="1"/>
    <col min="10" max="10" width="14.7109375" customWidth="1"/>
    <col min="11" max="11" width="15.85546875" customWidth="1"/>
    <col min="12" max="12" width="15.28515625" customWidth="1"/>
    <col min="13" max="13" width="14.7109375" customWidth="1"/>
    <col min="14" max="14" width="14.28515625" customWidth="1"/>
    <col min="15" max="16" width="16.5703125" customWidth="1"/>
    <col min="21" max="21" width="10.5703125" bestFit="1" customWidth="1"/>
    <col min="22" max="22" width="13.28515625" bestFit="1" customWidth="1"/>
  </cols>
  <sheetData>
    <row r="9" spans="2:23" x14ac:dyDescent="0.25">
      <c r="L9" s="84">
        <v>2.5000000000000001E-2</v>
      </c>
      <c r="M9" s="84">
        <v>2.5000000000000001E-2</v>
      </c>
      <c r="N9" s="85">
        <v>0.05</v>
      </c>
      <c r="O9" s="85">
        <v>0.05</v>
      </c>
    </row>
    <row r="10" spans="2:23" x14ac:dyDescent="0.25">
      <c r="B10" s="86" t="s">
        <v>480</v>
      </c>
      <c r="C10" s="87"/>
      <c r="D10" s="86" t="s">
        <v>481</v>
      </c>
      <c r="E10" s="87"/>
      <c r="F10" s="88" t="s">
        <v>482</v>
      </c>
      <c r="G10" s="86" t="s">
        <v>483</v>
      </c>
      <c r="H10" s="87"/>
      <c r="J10" s="84">
        <v>2.5000000000000001E-2</v>
      </c>
      <c r="K10" s="85">
        <v>0.05</v>
      </c>
      <c r="L10" t="s">
        <v>484</v>
      </c>
      <c r="M10" t="s">
        <v>485</v>
      </c>
      <c r="N10" t="s">
        <v>484</v>
      </c>
      <c r="O10" t="s">
        <v>485</v>
      </c>
      <c r="Q10" s="89" t="s">
        <v>486</v>
      </c>
      <c r="R10" s="90"/>
      <c r="S10" s="90"/>
      <c r="T10" s="90"/>
      <c r="U10" s="90"/>
      <c r="V10" s="90"/>
      <c r="W10" s="91"/>
    </row>
    <row r="11" spans="2:23" x14ac:dyDescent="0.25">
      <c r="B11" s="92" t="s">
        <v>487</v>
      </c>
      <c r="C11" s="93"/>
      <c r="D11" s="92" t="s">
        <v>488</v>
      </c>
      <c r="E11" s="93"/>
      <c r="F11" s="94">
        <v>1</v>
      </c>
      <c r="G11" s="92">
        <v>764.53</v>
      </c>
      <c r="H11" s="95">
        <f>G11*0.025*30</f>
        <v>573.39750000000004</v>
      </c>
      <c r="I11" s="96">
        <f>G11*0.05*30</f>
        <v>1146.7950000000001</v>
      </c>
      <c r="J11" s="97">
        <f t="shared" ref="J11:K16" si="0">H11*304.1</f>
        <v>174370.17975000001</v>
      </c>
      <c r="K11" s="98">
        <f t="shared" si="0"/>
        <v>348740.35950000002</v>
      </c>
      <c r="L11" s="97">
        <f>J11*6</f>
        <v>1046221.0785000001</v>
      </c>
      <c r="M11" s="97">
        <f>J11*4</f>
        <v>697480.71900000004</v>
      </c>
      <c r="N11" s="99">
        <f>K11*6</f>
        <v>2092442.1570000001</v>
      </c>
      <c r="O11" s="99">
        <f>K11*4</f>
        <v>1394961.4380000001</v>
      </c>
      <c r="P11" s="100"/>
      <c r="Q11" s="101" t="s">
        <v>489</v>
      </c>
      <c r="R11" s="102" t="s">
        <v>490</v>
      </c>
      <c r="S11" s="103" t="s">
        <v>491</v>
      </c>
      <c r="T11" s="104" t="s">
        <v>492</v>
      </c>
      <c r="U11" s="102" t="s">
        <v>493</v>
      </c>
      <c r="V11" s="101" t="s">
        <v>494</v>
      </c>
      <c r="W11" s="102"/>
    </row>
    <row r="12" spans="2:23" x14ac:dyDescent="0.25">
      <c r="B12" s="92" t="s">
        <v>495</v>
      </c>
      <c r="C12" s="93"/>
      <c r="D12" s="92" t="s">
        <v>496</v>
      </c>
      <c r="E12" s="93"/>
      <c r="F12" s="94">
        <v>1</v>
      </c>
      <c r="G12" s="105">
        <v>5765.29</v>
      </c>
      <c r="H12" s="95">
        <f t="shared" ref="H12:H16" si="1">G12*0.025*30</f>
        <v>4323.9674999999997</v>
      </c>
      <c r="I12" s="96">
        <f t="shared" ref="I12:I16" si="2">G12*0.05*30</f>
        <v>8647.9349999999995</v>
      </c>
      <c r="J12" s="97">
        <f t="shared" si="0"/>
        <v>1314918.51675</v>
      </c>
      <c r="K12" s="98">
        <f t="shared" si="0"/>
        <v>2629837.0334999999</v>
      </c>
      <c r="L12" s="97">
        <f t="shared" ref="L12:L16" si="3">J12*6</f>
        <v>7889511.1004999997</v>
      </c>
      <c r="M12" s="97">
        <f t="shared" ref="M12:M16" si="4">J12*4</f>
        <v>5259674.0669999998</v>
      </c>
      <c r="N12" s="99">
        <f t="shared" ref="N12:N16" si="5">K12*6</f>
        <v>15779022.200999999</v>
      </c>
      <c r="O12" s="99">
        <f t="shared" ref="O12:O16" si="6">K12*4</f>
        <v>10519348.134</v>
      </c>
      <c r="P12" s="100"/>
      <c r="Q12" s="106">
        <v>0.9</v>
      </c>
      <c r="R12" s="107">
        <v>3</v>
      </c>
      <c r="S12" s="108">
        <v>6</v>
      </c>
      <c r="T12" s="109">
        <v>12</v>
      </c>
      <c r="U12" s="110">
        <f>0*G18</f>
        <v>0</v>
      </c>
      <c r="V12" s="110">
        <f>304.1*U12</f>
        <v>0</v>
      </c>
      <c r="W12" s="91"/>
    </row>
    <row r="13" spans="2:23" x14ac:dyDescent="0.25">
      <c r="B13" s="92" t="s">
        <v>497</v>
      </c>
      <c r="C13" s="93"/>
      <c r="D13" s="92" t="s">
        <v>496</v>
      </c>
      <c r="E13" s="93"/>
      <c r="F13" s="94">
        <v>1</v>
      </c>
      <c r="G13" s="105">
        <v>5765.29</v>
      </c>
      <c r="H13" s="95">
        <f t="shared" si="1"/>
        <v>4323.9674999999997</v>
      </c>
      <c r="I13" s="96">
        <f t="shared" si="2"/>
        <v>8647.9349999999995</v>
      </c>
      <c r="J13" s="97">
        <f t="shared" si="0"/>
        <v>1314918.51675</v>
      </c>
      <c r="K13" s="98">
        <f t="shared" si="0"/>
        <v>2629837.0334999999</v>
      </c>
      <c r="L13" s="97">
        <f t="shared" si="3"/>
        <v>7889511.1004999997</v>
      </c>
      <c r="M13" s="97">
        <f t="shared" si="4"/>
        <v>5259674.0669999998</v>
      </c>
      <c r="N13" s="99">
        <f t="shared" si="5"/>
        <v>15779022.200999999</v>
      </c>
      <c r="O13" s="99">
        <f t="shared" si="6"/>
        <v>10519348.134</v>
      </c>
      <c r="P13" s="100"/>
      <c r="Q13" s="111">
        <v>0.95</v>
      </c>
      <c r="R13" s="112">
        <v>1.5</v>
      </c>
      <c r="S13" s="113">
        <v>3</v>
      </c>
      <c r="T13" s="114">
        <v>6</v>
      </c>
      <c r="U13" s="115">
        <f>0.25*G18</f>
        <v>6556.4225000000006</v>
      </c>
      <c r="V13" s="115">
        <f>304.1*U13</f>
        <v>1993808.0822500002</v>
      </c>
      <c r="W13" s="116"/>
    </row>
    <row r="14" spans="2:23" x14ac:dyDescent="0.25">
      <c r="B14" s="92" t="s">
        <v>498</v>
      </c>
      <c r="C14" s="93"/>
      <c r="D14" s="92" t="s">
        <v>496</v>
      </c>
      <c r="E14" s="93"/>
      <c r="F14" s="94">
        <v>1</v>
      </c>
      <c r="G14" s="105">
        <v>5765.29</v>
      </c>
      <c r="H14" s="95">
        <f t="shared" si="1"/>
        <v>4323.9674999999997</v>
      </c>
      <c r="I14" s="96">
        <f t="shared" si="2"/>
        <v>8647.9349999999995</v>
      </c>
      <c r="J14" s="97">
        <f t="shared" si="0"/>
        <v>1314918.51675</v>
      </c>
      <c r="K14" s="98">
        <f t="shared" si="0"/>
        <v>2629837.0334999999</v>
      </c>
      <c r="L14" s="97">
        <f t="shared" si="3"/>
        <v>7889511.1004999997</v>
      </c>
      <c r="M14" s="97">
        <f t="shared" si="4"/>
        <v>5259674.0669999998</v>
      </c>
      <c r="N14" s="99">
        <f t="shared" si="5"/>
        <v>15779022.200999999</v>
      </c>
      <c r="O14" s="99">
        <f t="shared" si="6"/>
        <v>10519348.134</v>
      </c>
      <c r="P14" s="100"/>
      <c r="Q14" s="117">
        <v>1</v>
      </c>
      <c r="R14" s="118">
        <v>0</v>
      </c>
      <c r="S14" s="119">
        <v>0</v>
      </c>
      <c r="T14" s="120">
        <v>0</v>
      </c>
      <c r="U14" s="121">
        <f>0.5*G18</f>
        <v>13112.845000000001</v>
      </c>
      <c r="V14" s="121">
        <f>304.1*U14</f>
        <v>3987616.1645000004</v>
      </c>
      <c r="W14" s="122"/>
    </row>
    <row r="15" spans="2:23" x14ac:dyDescent="0.25">
      <c r="B15" s="92" t="s">
        <v>499</v>
      </c>
      <c r="C15" s="93"/>
      <c r="D15" s="92" t="s">
        <v>496</v>
      </c>
      <c r="E15" s="93"/>
      <c r="F15" s="94">
        <v>1</v>
      </c>
      <c r="G15" s="105">
        <v>5765.29</v>
      </c>
      <c r="H15" s="95">
        <f t="shared" si="1"/>
        <v>4323.9674999999997</v>
      </c>
      <c r="I15" s="96">
        <f t="shared" si="2"/>
        <v>8647.9349999999995</v>
      </c>
      <c r="J15" s="97">
        <f t="shared" si="0"/>
        <v>1314918.51675</v>
      </c>
      <c r="K15" s="98">
        <f t="shared" si="0"/>
        <v>2629837.0334999999</v>
      </c>
      <c r="L15" s="97">
        <f t="shared" si="3"/>
        <v>7889511.1004999997</v>
      </c>
      <c r="M15" s="97">
        <f t="shared" si="4"/>
        <v>5259674.0669999998</v>
      </c>
      <c r="N15" s="99">
        <f t="shared" si="5"/>
        <v>15779022.200999999</v>
      </c>
      <c r="O15" s="99">
        <f t="shared" si="6"/>
        <v>10519348.134</v>
      </c>
      <c r="P15" s="100"/>
      <c r="Q15" s="123" t="s">
        <v>500</v>
      </c>
      <c r="R15" s="124"/>
      <c r="S15" s="124"/>
      <c r="T15" s="124"/>
      <c r="U15" s="124"/>
      <c r="V15" s="124"/>
      <c r="W15" s="125"/>
    </row>
    <row r="16" spans="2:23" x14ac:dyDescent="0.25">
      <c r="B16" s="92" t="s">
        <v>501</v>
      </c>
      <c r="C16" s="93"/>
      <c r="D16" s="92" t="s">
        <v>502</v>
      </c>
      <c r="E16" s="93"/>
      <c r="F16" s="94">
        <v>1</v>
      </c>
      <c r="G16" s="105">
        <v>2400</v>
      </c>
      <c r="H16" s="95">
        <f t="shared" si="1"/>
        <v>1800</v>
      </c>
      <c r="I16" s="96">
        <f t="shared" si="2"/>
        <v>3600</v>
      </c>
      <c r="J16" s="97">
        <f t="shared" si="0"/>
        <v>547380</v>
      </c>
      <c r="K16" s="98">
        <f t="shared" si="0"/>
        <v>1094760</v>
      </c>
      <c r="L16" s="97">
        <f t="shared" si="3"/>
        <v>3284280</v>
      </c>
      <c r="M16" s="97">
        <f t="shared" si="4"/>
        <v>2189520</v>
      </c>
      <c r="N16" s="99">
        <f t="shared" si="5"/>
        <v>6568560</v>
      </c>
      <c r="O16" s="99">
        <f t="shared" si="6"/>
        <v>4379040</v>
      </c>
      <c r="P16" s="100"/>
      <c r="Q16" s="126" t="s">
        <v>503</v>
      </c>
      <c r="R16" s="127"/>
      <c r="S16" s="127"/>
      <c r="T16" s="127"/>
      <c r="U16" s="127"/>
      <c r="V16" s="127"/>
      <c r="W16" s="128"/>
    </row>
    <row r="17" spans="2:23" x14ac:dyDescent="0.25">
      <c r="B17" s="92"/>
      <c r="C17" s="93"/>
      <c r="D17" s="92"/>
      <c r="E17" s="93"/>
      <c r="F17" s="94"/>
      <c r="G17" s="105"/>
      <c r="H17" s="93"/>
      <c r="L17" s="129">
        <f>SUM(L11:L16)</f>
        <v>35888545.480499998</v>
      </c>
      <c r="M17" s="129">
        <f>SUM(M11:M16)</f>
        <v>23925696.987</v>
      </c>
      <c r="N17" s="129">
        <f>SUM(N11:N16)</f>
        <v>71777090.960999995</v>
      </c>
      <c r="O17" s="129">
        <f>SUM(O11:O16)</f>
        <v>47851393.973999999</v>
      </c>
      <c r="Q17" s="126" t="s">
        <v>504</v>
      </c>
      <c r="R17" s="127"/>
      <c r="S17" s="127"/>
      <c r="T17" s="127"/>
      <c r="U17" s="127"/>
      <c r="V17" s="127"/>
      <c r="W17" s="128"/>
    </row>
    <row r="18" spans="2:23" x14ac:dyDescent="0.25">
      <c r="B18" s="130"/>
      <c r="C18" s="131"/>
      <c r="D18" s="130"/>
      <c r="E18" s="131"/>
      <c r="F18" s="132"/>
      <c r="G18" s="133">
        <f>SUM(G11:G17)</f>
        <v>26225.690000000002</v>
      </c>
      <c r="H18" s="131" t="s">
        <v>505</v>
      </c>
      <c r="Q18" s="134"/>
      <c r="R18" s="124" t="s">
        <v>506</v>
      </c>
      <c r="S18" s="124"/>
      <c r="T18" s="124"/>
      <c r="U18" s="124"/>
      <c r="V18" s="124"/>
      <c r="W18" s="125"/>
    </row>
    <row r="19" spans="2:23" x14ac:dyDescent="0.25">
      <c r="Q19" s="135"/>
      <c r="R19" s="136" t="s">
        <v>507</v>
      </c>
      <c r="S19" s="136"/>
      <c r="T19" s="136"/>
      <c r="U19" s="136"/>
      <c r="V19" s="136"/>
      <c r="W19" s="131"/>
    </row>
    <row r="28" spans="2:23" x14ac:dyDescent="0.25">
      <c r="B28" s="86" t="s">
        <v>480</v>
      </c>
      <c r="C28" s="87"/>
      <c r="D28" s="86" t="s">
        <v>481</v>
      </c>
      <c r="E28" s="87"/>
      <c r="F28" s="88" t="s">
        <v>482</v>
      </c>
      <c r="G28" s="86" t="s">
        <v>483</v>
      </c>
      <c r="H28" s="87"/>
      <c r="Q28" s="89" t="s">
        <v>486</v>
      </c>
      <c r="R28" s="90"/>
      <c r="S28" s="90"/>
      <c r="T28" s="90"/>
      <c r="U28" s="90"/>
      <c r="V28" s="90"/>
      <c r="W28" s="91"/>
    </row>
    <row r="29" spans="2:23" x14ac:dyDescent="0.25">
      <c r="B29" s="92" t="s">
        <v>184</v>
      </c>
      <c r="C29" s="93"/>
      <c r="D29" s="92" t="s">
        <v>508</v>
      </c>
      <c r="E29" s="93"/>
      <c r="F29" s="94">
        <v>1</v>
      </c>
      <c r="G29" s="105">
        <v>23000</v>
      </c>
      <c r="H29" s="95">
        <f>G29*0.025*30</f>
        <v>17250</v>
      </c>
      <c r="I29" s="98">
        <f>G29*0.05*30</f>
        <v>34500</v>
      </c>
      <c r="J29" s="97">
        <f>H29*304.1</f>
        <v>5245725</v>
      </c>
      <c r="K29" s="98">
        <f>I29*304.1</f>
        <v>10491450</v>
      </c>
      <c r="L29" s="97">
        <f>J29*6</f>
        <v>31474350</v>
      </c>
      <c r="M29" s="97">
        <f>J29*4</f>
        <v>20982900</v>
      </c>
      <c r="N29" s="99">
        <f>K29*6</f>
        <v>62948700</v>
      </c>
      <c r="O29" s="99">
        <f>K29*4</f>
        <v>41965800</v>
      </c>
      <c r="Q29" s="101" t="s">
        <v>489</v>
      </c>
      <c r="R29" s="102" t="s">
        <v>490</v>
      </c>
      <c r="S29" s="103" t="s">
        <v>491</v>
      </c>
      <c r="T29" s="104" t="s">
        <v>492</v>
      </c>
      <c r="U29" s="102" t="s">
        <v>493</v>
      </c>
      <c r="V29" s="101" t="s">
        <v>494</v>
      </c>
      <c r="W29" s="102"/>
    </row>
    <row r="30" spans="2:23" x14ac:dyDescent="0.25">
      <c r="B30" s="92"/>
      <c r="C30" s="93"/>
      <c r="D30" s="92"/>
      <c r="E30" s="93"/>
      <c r="F30" s="94"/>
      <c r="G30" s="92"/>
      <c r="H30" s="93"/>
      <c r="Q30" s="106">
        <v>0.9</v>
      </c>
      <c r="R30" s="107">
        <v>3</v>
      </c>
      <c r="S30" s="108">
        <v>6</v>
      </c>
      <c r="T30" s="109">
        <v>12</v>
      </c>
      <c r="U30" s="137">
        <f>0*G36</f>
        <v>0</v>
      </c>
      <c r="V30" s="137">
        <f>304.1*U30</f>
        <v>0</v>
      </c>
      <c r="W30" s="91"/>
    </row>
    <row r="31" spans="2:23" x14ac:dyDescent="0.25">
      <c r="B31" s="92"/>
      <c r="C31" s="93"/>
      <c r="D31" s="92"/>
      <c r="E31" s="93"/>
      <c r="F31" s="94"/>
      <c r="G31" s="92"/>
      <c r="H31" s="93"/>
      <c r="Q31" s="111">
        <v>0.95</v>
      </c>
      <c r="R31" s="112">
        <v>1.5</v>
      </c>
      <c r="S31" s="113">
        <v>3</v>
      </c>
      <c r="T31" s="114">
        <v>6</v>
      </c>
      <c r="U31" s="138">
        <f>0.125*G36</f>
        <v>2875</v>
      </c>
      <c r="V31" s="138">
        <f>304.1*U31</f>
        <v>874287.50000000012</v>
      </c>
      <c r="W31" s="116"/>
    </row>
    <row r="32" spans="2:23" x14ac:dyDescent="0.25">
      <c r="B32" s="92"/>
      <c r="C32" s="93"/>
      <c r="D32" s="92"/>
      <c r="E32" s="93"/>
      <c r="F32" s="94"/>
      <c r="G32" s="92"/>
      <c r="H32" s="93"/>
      <c r="Q32" s="117">
        <v>1</v>
      </c>
      <c r="R32" s="118">
        <v>0</v>
      </c>
      <c r="S32" s="119">
        <v>0</v>
      </c>
      <c r="T32" s="120">
        <v>0</v>
      </c>
      <c r="U32" s="139">
        <f>0.25*G36</f>
        <v>5750</v>
      </c>
      <c r="V32" s="139">
        <f>304.1*U32</f>
        <v>1748575.0000000002</v>
      </c>
      <c r="W32" s="122"/>
    </row>
    <row r="33" spans="2:23" x14ac:dyDescent="0.25">
      <c r="B33" s="92"/>
      <c r="C33" s="93"/>
      <c r="D33" s="92"/>
      <c r="E33" s="93"/>
      <c r="F33" s="94"/>
      <c r="G33" s="92"/>
      <c r="H33" s="93"/>
      <c r="Q33" s="123" t="s">
        <v>500</v>
      </c>
      <c r="R33" s="124"/>
      <c r="S33" s="124"/>
      <c r="T33" s="124"/>
      <c r="U33" s="124"/>
      <c r="V33" s="124"/>
      <c r="W33" s="125"/>
    </row>
    <row r="34" spans="2:23" x14ac:dyDescent="0.25">
      <c r="B34" s="92"/>
      <c r="C34" s="93"/>
      <c r="D34" s="92"/>
      <c r="E34" s="93"/>
      <c r="F34" s="94"/>
      <c r="G34" s="92"/>
      <c r="H34" s="93"/>
      <c r="Q34" s="126" t="s">
        <v>509</v>
      </c>
      <c r="R34" s="127"/>
      <c r="S34" s="127"/>
      <c r="T34" s="127"/>
      <c r="U34" s="127"/>
      <c r="V34" s="127"/>
      <c r="W34" s="128"/>
    </row>
    <row r="35" spans="2:23" x14ac:dyDescent="0.25">
      <c r="B35" s="92"/>
      <c r="C35" s="93"/>
      <c r="D35" s="92"/>
      <c r="E35" s="93"/>
      <c r="F35" s="94"/>
      <c r="G35" s="92"/>
      <c r="H35" s="93"/>
      <c r="Q35" s="126" t="s">
        <v>510</v>
      </c>
      <c r="R35" s="127"/>
      <c r="S35" s="127"/>
      <c r="T35" s="127"/>
      <c r="U35" s="127"/>
      <c r="V35" s="127"/>
      <c r="W35" s="128"/>
    </row>
    <row r="36" spans="2:23" x14ac:dyDescent="0.25">
      <c r="B36" s="130"/>
      <c r="C36" s="131"/>
      <c r="D36" s="130"/>
      <c r="E36" s="131"/>
      <c r="F36" s="132"/>
      <c r="G36" s="133">
        <f>SUM(G29:G35)</f>
        <v>23000</v>
      </c>
      <c r="H36" s="131" t="s">
        <v>505</v>
      </c>
      <c r="Q36" s="134"/>
      <c r="R36" s="124" t="s">
        <v>506</v>
      </c>
      <c r="S36" s="124"/>
      <c r="T36" s="124"/>
      <c r="U36" s="124"/>
      <c r="V36" s="124"/>
      <c r="W36" s="125"/>
    </row>
    <row r="37" spans="2:23" x14ac:dyDescent="0.25">
      <c r="Q37" s="135"/>
      <c r="R37" s="136" t="s">
        <v>507</v>
      </c>
      <c r="S37" s="136"/>
      <c r="T37" s="136"/>
      <c r="U37" s="136"/>
      <c r="V37" s="136"/>
      <c r="W37" s="131"/>
    </row>
    <row r="39" spans="2:23" x14ac:dyDescent="0.25">
      <c r="Q39" t="s">
        <v>511</v>
      </c>
    </row>
    <row r="40" spans="2:23" x14ac:dyDescent="0.25">
      <c r="Q40" t="s">
        <v>512</v>
      </c>
    </row>
    <row r="47" spans="2:23" x14ac:dyDescent="0.25">
      <c r="B47" s="86" t="s">
        <v>480</v>
      </c>
      <c r="C47" s="87"/>
      <c r="D47" s="86" t="s">
        <v>481</v>
      </c>
      <c r="E47" s="87"/>
      <c r="F47" s="88" t="s">
        <v>482</v>
      </c>
      <c r="G47" s="86" t="s">
        <v>483</v>
      </c>
      <c r="H47" s="87"/>
      <c r="Q47" s="89" t="s">
        <v>486</v>
      </c>
      <c r="R47" s="90"/>
      <c r="S47" s="90"/>
      <c r="T47" s="90"/>
      <c r="U47" s="90"/>
      <c r="V47" s="90"/>
      <c r="W47" s="91"/>
    </row>
    <row r="48" spans="2:23" x14ac:dyDescent="0.25">
      <c r="B48" s="92" t="s">
        <v>513</v>
      </c>
      <c r="C48" s="93"/>
      <c r="D48" s="92" t="s">
        <v>514</v>
      </c>
      <c r="E48" s="93"/>
      <c r="F48" s="94">
        <v>1</v>
      </c>
      <c r="G48" s="92">
        <v>493.15</v>
      </c>
      <c r="H48" s="95">
        <f>G48*0.025*30</f>
        <v>369.86249999999995</v>
      </c>
      <c r="I48" s="140">
        <f>H48*304.1</f>
        <v>112475.18625</v>
      </c>
      <c r="J48" s="140">
        <f>I48*6</f>
        <v>674851.11749999993</v>
      </c>
      <c r="K48" s="140">
        <f>I48*4</f>
        <v>449900.745</v>
      </c>
      <c r="L48" s="96">
        <f>G48*0.05*30</f>
        <v>739.72499999999991</v>
      </c>
      <c r="M48" s="96">
        <f>L48*304.1</f>
        <v>224950.3725</v>
      </c>
      <c r="N48" s="96">
        <f>M48*6</f>
        <v>1349702.2349999999</v>
      </c>
      <c r="O48" s="96">
        <f>M48*4</f>
        <v>899801.49</v>
      </c>
      <c r="Q48" s="101" t="s">
        <v>489</v>
      </c>
      <c r="R48" s="102" t="s">
        <v>490</v>
      </c>
      <c r="S48" s="103" t="s">
        <v>491</v>
      </c>
      <c r="T48" s="104" t="s">
        <v>492</v>
      </c>
      <c r="U48" s="102" t="s">
        <v>493</v>
      </c>
      <c r="V48" s="101" t="s">
        <v>494</v>
      </c>
      <c r="W48" s="102"/>
    </row>
    <row r="49" spans="2:24" x14ac:dyDescent="0.25">
      <c r="B49" s="92" t="s">
        <v>128</v>
      </c>
      <c r="C49" s="93"/>
      <c r="D49" s="92" t="s">
        <v>515</v>
      </c>
      <c r="E49" s="93"/>
      <c r="F49" s="94">
        <v>1</v>
      </c>
      <c r="G49" s="105">
        <v>11000</v>
      </c>
      <c r="H49" s="95">
        <f>G49*0.025*30</f>
        <v>8250</v>
      </c>
      <c r="I49" s="140">
        <f>H49*304.1</f>
        <v>2508825</v>
      </c>
      <c r="J49" s="140">
        <f>I49*6</f>
        <v>15052950</v>
      </c>
      <c r="K49" s="140">
        <f>I49*4</f>
        <v>10035300</v>
      </c>
      <c r="L49" s="96">
        <f>G49*0.05*30</f>
        <v>16500</v>
      </c>
      <c r="M49" s="96">
        <f>L49*304.1</f>
        <v>5017650</v>
      </c>
      <c r="N49" s="96">
        <f>M49*6</f>
        <v>30105900</v>
      </c>
      <c r="O49" s="96">
        <f>M49*4</f>
        <v>20070600</v>
      </c>
      <c r="Q49" s="106">
        <v>0.9</v>
      </c>
      <c r="R49" s="107">
        <v>3</v>
      </c>
      <c r="S49" s="108">
        <v>6</v>
      </c>
      <c r="T49" s="109">
        <v>12</v>
      </c>
      <c r="U49" s="110">
        <f>0*G55</f>
        <v>0</v>
      </c>
      <c r="V49" s="110">
        <f>304.1*U49</f>
        <v>0</v>
      </c>
      <c r="W49" s="91"/>
    </row>
    <row r="50" spans="2:24" x14ac:dyDescent="0.25">
      <c r="B50" s="92"/>
      <c r="C50" s="93"/>
      <c r="D50" s="92"/>
      <c r="E50" s="93"/>
      <c r="F50" s="94"/>
      <c r="G50" s="92"/>
      <c r="H50" s="93"/>
      <c r="J50" s="141">
        <f>SUM(J48:J49)</f>
        <v>15727801.1175</v>
      </c>
      <c r="K50" s="141">
        <f>SUM(K48:K49)</f>
        <v>10485200.744999999</v>
      </c>
      <c r="N50" s="141">
        <f>SUM(N48:N49)</f>
        <v>31455602.234999999</v>
      </c>
      <c r="O50" s="141">
        <f>SUM(O48:O49)</f>
        <v>20970401.489999998</v>
      </c>
      <c r="Q50" s="111">
        <v>0.95</v>
      </c>
      <c r="R50" s="112">
        <v>1.5</v>
      </c>
      <c r="S50" s="113">
        <v>3</v>
      </c>
      <c r="T50" s="114">
        <v>6</v>
      </c>
      <c r="U50" s="115">
        <f>0.25*G55</f>
        <v>2873.2874999999999</v>
      </c>
      <c r="V50" s="115">
        <f>304.1*U50</f>
        <v>873766.72875000001</v>
      </c>
      <c r="W50" s="116"/>
    </row>
    <row r="51" spans="2:24" x14ac:dyDescent="0.25">
      <c r="B51" s="92"/>
      <c r="C51" s="93"/>
      <c r="D51" s="92"/>
      <c r="E51" s="93"/>
      <c r="F51" s="94"/>
      <c r="G51" s="92"/>
      <c r="H51" s="93"/>
      <c r="Q51" s="117">
        <v>1</v>
      </c>
      <c r="R51" s="118">
        <v>0</v>
      </c>
      <c r="S51" s="119">
        <v>0</v>
      </c>
      <c r="T51" s="120">
        <v>0</v>
      </c>
      <c r="U51" s="121">
        <f>0.5*G55</f>
        <v>5746.5749999999998</v>
      </c>
      <c r="V51" s="121">
        <f>304.1*U51</f>
        <v>1747533.4575</v>
      </c>
      <c r="W51" s="122"/>
    </row>
    <row r="52" spans="2:24" x14ac:dyDescent="0.25">
      <c r="B52" s="92"/>
      <c r="C52" s="93"/>
      <c r="D52" s="92"/>
      <c r="E52" s="93"/>
      <c r="F52" s="94"/>
      <c r="G52" s="92"/>
      <c r="H52" s="93"/>
      <c r="Q52" s="123" t="s">
        <v>500</v>
      </c>
      <c r="R52" s="124"/>
      <c r="S52" s="124"/>
      <c r="T52" s="124"/>
      <c r="U52" s="124"/>
      <c r="V52" s="124"/>
      <c r="W52" s="125"/>
    </row>
    <row r="53" spans="2:24" x14ac:dyDescent="0.25">
      <c r="B53" s="92"/>
      <c r="C53" s="93"/>
      <c r="D53" s="92"/>
      <c r="E53" s="93"/>
      <c r="F53" s="94"/>
      <c r="G53" s="92"/>
      <c r="H53" s="93"/>
      <c r="Q53" s="126" t="s">
        <v>516</v>
      </c>
      <c r="R53" s="127"/>
      <c r="S53" s="127"/>
      <c r="T53" s="127"/>
      <c r="U53" s="127"/>
      <c r="V53" s="127"/>
      <c r="W53" s="128"/>
      <c r="X53" t="s">
        <v>517</v>
      </c>
    </row>
    <row r="54" spans="2:24" x14ac:dyDescent="0.25">
      <c r="B54" s="92"/>
      <c r="C54" s="93"/>
      <c r="D54" s="92"/>
      <c r="E54" s="93"/>
      <c r="F54" s="94"/>
      <c r="G54" s="92"/>
      <c r="H54" s="93"/>
      <c r="Q54" s="126" t="s">
        <v>510</v>
      </c>
      <c r="R54" s="127"/>
      <c r="S54" s="127"/>
      <c r="T54" s="127"/>
      <c r="U54" s="127"/>
      <c r="V54" s="127"/>
      <c r="W54" s="128"/>
      <c r="X54" t="s">
        <v>518</v>
      </c>
    </row>
    <row r="55" spans="2:24" x14ac:dyDescent="0.25">
      <c r="B55" s="130"/>
      <c r="C55" s="131"/>
      <c r="D55" s="130"/>
      <c r="E55" s="131"/>
      <c r="F55" s="132"/>
      <c r="G55" s="142">
        <f>SUM(G48:G54)</f>
        <v>11493.15</v>
      </c>
      <c r="H55" s="131" t="s">
        <v>505</v>
      </c>
      <c r="Q55" s="134"/>
      <c r="R55" s="124" t="s">
        <v>506</v>
      </c>
      <c r="S55" s="124"/>
      <c r="T55" s="124"/>
      <c r="U55" s="124"/>
      <c r="V55" s="124"/>
      <c r="W55" s="125"/>
    </row>
    <row r="56" spans="2:24" x14ac:dyDescent="0.25">
      <c r="Q56" s="135"/>
      <c r="R56" s="136" t="s">
        <v>507</v>
      </c>
      <c r="S56" s="136"/>
      <c r="T56" s="136"/>
      <c r="U56" s="136"/>
      <c r="V56" s="136"/>
      <c r="W56" s="131"/>
    </row>
    <row r="58" spans="2:24" x14ac:dyDescent="0.25">
      <c r="Q58" t="s">
        <v>519</v>
      </c>
    </row>
    <row r="59" spans="2:24" x14ac:dyDescent="0.25">
      <c r="Q59" t="s">
        <v>520</v>
      </c>
    </row>
    <row r="66" spans="2:23" x14ac:dyDescent="0.25">
      <c r="B66" s="86" t="s">
        <v>480</v>
      </c>
      <c r="C66" s="87"/>
      <c r="D66" s="86" t="s">
        <v>481</v>
      </c>
      <c r="E66" s="87"/>
      <c r="F66" s="88" t="s">
        <v>482</v>
      </c>
      <c r="G66" s="86" t="s">
        <v>483</v>
      </c>
      <c r="H66" s="87"/>
      <c r="I66" s="141"/>
      <c r="J66" s="141"/>
      <c r="K66" s="141"/>
      <c r="Q66" s="89" t="s">
        <v>486</v>
      </c>
      <c r="R66" s="90"/>
      <c r="S66" s="90"/>
      <c r="T66" s="90"/>
      <c r="U66" s="90"/>
      <c r="V66" s="90"/>
      <c r="W66" s="91"/>
    </row>
    <row r="67" spans="2:23" x14ac:dyDescent="0.25">
      <c r="B67" s="92" t="s">
        <v>521</v>
      </c>
      <c r="C67" s="93"/>
      <c r="D67" s="92"/>
      <c r="E67" s="93"/>
      <c r="F67" s="94">
        <v>1</v>
      </c>
      <c r="G67" s="105">
        <v>2450</v>
      </c>
      <c r="H67" s="95">
        <f>G67*0.25*30</f>
        <v>18375</v>
      </c>
      <c r="I67" s="97">
        <f>H67*304.1</f>
        <v>5587837.5</v>
      </c>
      <c r="J67" s="97">
        <f>I67*6</f>
        <v>33527025</v>
      </c>
      <c r="K67" s="97">
        <f>I67*4</f>
        <v>22351350</v>
      </c>
      <c r="L67" s="96">
        <f>G67*0.5*30</f>
        <v>36750</v>
      </c>
      <c r="M67" s="98">
        <f>L67*304.1</f>
        <v>11175675</v>
      </c>
      <c r="N67" s="98">
        <f>M67*6</f>
        <v>67054050</v>
      </c>
      <c r="O67" s="98">
        <f>M67*4</f>
        <v>44702700</v>
      </c>
      <c r="Q67" s="101" t="s">
        <v>489</v>
      </c>
      <c r="R67" s="102" t="s">
        <v>490</v>
      </c>
      <c r="S67" s="103" t="s">
        <v>491</v>
      </c>
      <c r="T67" s="104" t="s">
        <v>492</v>
      </c>
      <c r="U67" s="102" t="s">
        <v>493</v>
      </c>
      <c r="V67" s="101" t="s">
        <v>494</v>
      </c>
      <c r="W67" s="102"/>
    </row>
    <row r="68" spans="2:23" x14ac:dyDescent="0.25">
      <c r="B68" s="92"/>
      <c r="C68" s="93"/>
      <c r="D68" s="92"/>
      <c r="E68" s="93"/>
      <c r="F68" s="94"/>
      <c r="G68" s="92"/>
      <c r="H68" s="93"/>
      <c r="L68" s="96"/>
      <c r="M68" s="98"/>
      <c r="N68" s="98"/>
      <c r="O68" s="98"/>
      <c r="Q68" s="106">
        <v>0.9</v>
      </c>
      <c r="R68" s="107">
        <v>3</v>
      </c>
      <c r="S68" s="108">
        <v>6</v>
      </c>
      <c r="T68" s="109">
        <v>12</v>
      </c>
      <c r="U68" s="107">
        <v>0</v>
      </c>
      <c r="V68" s="107">
        <f>304.1*U68</f>
        <v>0</v>
      </c>
      <c r="W68" s="91"/>
    </row>
    <row r="69" spans="2:23" x14ac:dyDescent="0.25">
      <c r="B69" s="92"/>
      <c r="C69" s="93"/>
      <c r="D69" s="92"/>
      <c r="E69" s="93"/>
      <c r="F69" s="94"/>
      <c r="G69" s="92"/>
      <c r="H69" s="93"/>
      <c r="L69" s="96">
        <f>G67*0.1</f>
        <v>245</v>
      </c>
      <c r="M69" s="98">
        <f>L69*304.1</f>
        <v>74504.5</v>
      </c>
      <c r="N69" s="98">
        <f>M69*6</f>
        <v>447027</v>
      </c>
      <c r="O69" s="98">
        <f>M69*4</f>
        <v>298018</v>
      </c>
      <c r="Q69" s="111">
        <v>0.95</v>
      </c>
      <c r="R69" s="112">
        <v>1.5</v>
      </c>
      <c r="S69" s="113">
        <v>3</v>
      </c>
      <c r="T69" s="114">
        <v>6</v>
      </c>
      <c r="U69" s="112">
        <f>0.25*G74</f>
        <v>612.5</v>
      </c>
      <c r="V69" s="115">
        <f>304.1*U69</f>
        <v>186261.25</v>
      </c>
      <c r="W69" s="116"/>
    </row>
    <row r="70" spans="2:23" x14ac:dyDescent="0.25">
      <c r="B70" s="92"/>
      <c r="C70" s="93"/>
      <c r="D70" s="92"/>
      <c r="E70" s="93"/>
      <c r="F70" s="94"/>
      <c r="G70" s="92"/>
      <c r="H70" s="93"/>
      <c r="Q70" s="117">
        <v>1</v>
      </c>
      <c r="R70" s="118">
        <v>0</v>
      </c>
      <c r="S70" s="119">
        <v>0</v>
      </c>
      <c r="T70" s="120">
        <v>0</v>
      </c>
      <c r="U70" s="118">
        <f>0.5*G74</f>
        <v>1225</v>
      </c>
      <c r="V70" s="121">
        <f>304.1*U70</f>
        <v>372522.5</v>
      </c>
      <c r="W70" s="122"/>
    </row>
    <row r="71" spans="2:23" x14ac:dyDescent="0.25">
      <c r="B71" s="92"/>
      <c r="C71" s="93"/>
      <c r="D71" s="92"/>
      <c r="E71" s="93"/>
      <c r="F71" s="94"/>
      <c r="G71" s="92"/>
      <c r="H71" s="93"/>
      <c r="Q71" s="123" t="s">
        <v>522</v>
      </c>
      <c r="R71" s="124"/>
      <c r="S71" s="124"/>
      <c r="T71" s="124"/>
      <c r="U71" s="124"/>
      <c r="V71" s="124"/>
      <c r="W71" s="125"/>
    </row>
    <row r="72" spans="2:23" x14ac:dyDescent="0.25">
      <c r="B72" s="92"/>
      <c r="C72" s="93"/>
      <c r="D72" s="92"/>
      <c r="E72" s="93"/>
      <c r="F72" s="94"/>
      <c r="G72" s="92"/>
      <c r="H72" s="93"/>
      <c r="Q72" s="126" t="s">
        <v>523</v>
      </c>
      <c r="R72" s="127"/>
      <c r="S72" s="127"/>
      <c r="T72" s="127"/>
      <c r="U72" s="127"/>
      <c r="V72" s="127"/>
      <c r="W72" s="128"/>
    </row>
    <row r="73" spans="2:23" x14ac:dyDescent="0.25">
      <c r="B73" s="92"/>
      <c r="C73" s="93"/>
      <c r="D73" s="92"/>
      <c r="E73" s="93"/>
      <c r="F73" s="94"/>
      <c r="G73" s="92"/>
      <c r="H73" s="93"/>
      <c r="Q73" s="126" t="s">
        <v>524</v>
      </c>
      <c r="R73" s="127"/>
      <c r="S73" s="127"/>
      <c r="T73" s="127"/>
      <c r="U73" s="127"/>
      <c r="V73" s="127"/>
      <c r="W73" s="128"/>
    </row>
    <row r="74" spans="2:23" x14ac:dyDescent="0.25">
      <c r="B74" s="130"/>
      <c r="C74" s="131"/>
      <c r="D74" s="130"/>
      <c r="E74" s="131"/>
      <c r="F74" s="132"/>
      <c r="G74" s="133">
        <f>SUM(G67:G73)</f>
        <v>2450</v>
      </c>
      <c r="H74" s="131" t="s">
        <v>505</v>
      </c>
      <c r="Q74" s="134"/>
      <c r="R74" s="124" t="s">
        <v>506</v>
      </c>
      <c r="S74" s="124"/>
      <c r="T74" s="124"/>
      <c r="U74" s="124"/>
      <c r="V74" s="124"/>
      <c r="W74" s="125"/>
    </row>
    <row r="75" spans="2:23" x14ac:dyDescent="0.25">
      <c r="Q75" s="135"/>
      <c r="R75" s="136" t="s">
        <v>507</v>
      </c>
      <c r="S75" s="136"/>
      <c r="T75" s="136"/>
      <c r="U75" s="136"/>
      <c r="V75" s="136"/>
      <c r="W75" s="131"/>
    </row>
    <row r="86" spans="2:24" x14ac:dyDescent="0.25">
      <c r="B86" s="86" t="s">
        <v>480</v>
      </c>
      <c r="C86" s="87"/>
      <c r="D86" s="86" t="s">
        <v>481</v>
      </c>
      <c r="E86" s="87"/>
      <c r="F86" s="88" t="s">
        <v>482</v>
      </c>
      <c r="G86" s="86" t="s">
        <v>483</v>
      </c>
      <c r="H86" s="87"/>
      <c r="Q86" s="89" t="s">
        <v>486</v>
      </c>
      <c r="R86" s="90"/>
      <c r="S86" s="90"/>
      <c r="T86" s="90"/>
      <c r="U86" s="90"/>
      <c r="V86" s="90"/>
      <c r="W86" s="91"/>
    </row>
    <row r="87" spans="2:24" x14ac:dyDescent="0.25">
      <c r="B87" s="92" t="s">
        <v>525</v>
      </c>
      <c r="C87" s="93"/>
      <c r="D87" s="92" t="s">
        <v>526</v>
      </c>
      <c r="E87" s="93"/>
      <c r="F87" s="94">
        <v>1</v>
      </c>
      <c r="G87" s="92">
        <v>4676</v>
      </c>
      <c r="H87" s="143">
        <f>G87*0.025*30</f>
        <v>3507</v>
      </c>
      <c r="I87" s="144">
        <f>H87*304.1</f>
        <v>1066478.7000000002</v>
      </c>
      <c r="J87" s="144">
        <f>I87*6</f>
        <v>6398872.2000000011</v>
      </c>
      <c r="K87" s="144">
        <f>I87*4</f>
        <v>4265914.8000000007</v>
      </c>
      <c r="L87" s="96">
        <f>G87*0.05*30</f>
        <v>7014</v>
      </c>
      <c r="M87" s="98">
        <f>L87*304.1</f>
        <v>2132957.4000000004</v>
      </c>
      <c r="N87" s="98">
        <f>M87*6</f>
        <v>12797744.400000002</v>
      </c>
      <c r="O87" s="98">
        <f>M87*4</f>
        <v>8531829.6000000015</v>
      </c>
      <c r="Q87" s="101" t="s">
        <v>489</v>
      </c>
      <c r="R87" s="102" t="s">
        <v>490</v>
      </c>
      <c r="S87" s="103" t="s">
        <v>491</v>
      </c>
      <c r="T87" s="104" t="s">
        <v>492</v>
      </c>
      <c r="U87" s="102" t="s">
        <v>493</v>
      </c>
      <c r="V87" s="101" t="s">
        <v>494</v>
      </c>
      <c r="W87" s="102"/>
    </row>
    <row r="88" spans="2:24" x14ac:dyDescent="0.25">
      <c r="B88" s="92" t="s">
        <v>527</v>
      </c>
      <c r="C88" s="93"/>
      <c r="D88" s="92" t="s">
        <v>526</v>
      </c>
      <c r="E88" s="93"/>
      <c r="F88" s="94">
        <v>1</v>
      </c>
      <c r="G88" s="92">
        <v>4676</v>
      </c>
      <c r="H88" s="143">
        <f t="shared" ref="H88:H91" si="7">G88*0.025*30</f>
        <v>3507</v>
      </c>
      <c r="I88" s="144">
        <f t="shared" ref="I88:I91" si="8">H88*304.1</f>
        <v>1066478.7000000002</v>
      </c>
      <c r="J88" s="144">
        <f t="shared" ref="J88:J91" si="9">I88*6</f>
        <v>6398872.2000000011</v>
      </c>
      <c r="K88" s="144">
        <f t="shared" ref="K88:K91" si="10">I88*4</f>
        <v>4265914.8000000007</v>
      </c>
      <c r="L88" s="96">
        <f t="shared" ref="L88:L91" si="11">G88*0.05*30</f>
        <v>7014</v>
      </c>
      <c r="M88" s="98">
        <f t="shared" ref="M88:M91" si="12">L88*304.1</f>
        <v>2132957.4000000004</v>
      </c>
      <c r="N88" s="98">
        <f t="shared" ref="N88:N91" si="13">M88*6</f>
        <v>12797744.400000002</v>
      </c>
      <c r="O88" s="98">
        <f t="shared" ref="O88:O91" si="14">M88*4</f>
        <v>8531829.6000000015</v>
      </c>
      <c r="Q88" s="106">
        <v>0.9</v>
      </c>
      <c r="R88" s="107">
        <v>3</v>
      </c>
      <c r="S88" s="108">
        <v>6</v>
      </c>
      <c r="T88" s="109">
        <v>12</v>
      </c>
      <c r="U88" s="107">
        <f>0*G93</f>
        <v>0</v>
      </c>
      <c r="V88" s="107">
        <f>304.1*U88</f>
        <v>0</v>
      </c>
      <c r="W88" s="91"/>
    </row>
    <row r="89" spans="2:24" x14ac:dyDescent="0.25">
      <c r="B89" s="92" t="s">
        <v>528</v>
      </c>
      <c r="C89" s="93"/>
      <c r="D89" s="92" t="s">
        <v>526</v>
      </c>
      <c r="E89" s="93"/>
      <c r="F89" s="94">
        <v>1</v>
      </c>
      <c r="G89" s="92">
        <v>4676</v>
      </c>
      <c r="H89" s="143">
        <f t="shared" si="7"/>
        <v>3507</v>
      </c>
      <c r="I89" s="144">
        <f t="shared" si="8"/>
        <v>1066478.7000000002</v>
      </c>
      <c r="J89" s="144">
        <f t="shared" si="9"/>
        <v>6398872.2000000011</v>
      </c>
      <c r="K89" s="144">
        <f t="shared" si="10"/>
        <v>4265914.8000000007</v>
      </c>
      <c r="L89" s="96">
        <f t="shared" si="11"/>
        <v>7014</v>
      </c>
      <c r="M89" s="98">
        <f t="shared" si="12"/>
        <v>2132957.4000000004</v>
      </c>
      <c r="N89" s="98">
        <f t="shared" si="13"/>
        <v>12797744.400000002</v>
      </c>
      <c r="O89" s="98">
        <f t="shared" si="14"/>
        <v>8531829.6000000015</v>
      </c>
      <c r="Q89" s="111">
        <v>0.95</v>
      </c>
      <c r="R89" s="112">
        <v>1.5</v>
      </c>
      <c r="S89" s="113">
        <v>3</v>
      </c>
      <c r="T89" s="114">
        <v>6</v>
      </c>
      <c r="U89" s="112">
        <f>0.25*G93</f>
        <v>4921.25</v>
      </c>
      <c r="V89" s="115">
        <f>304.1*U89</f>
        <v>1496552.125</v>
      </c>
      <c r="W89" s="116"/>
      <c r="X89" t="s">
        <v>529</v>
      </c>
    </row>
    <row r="90" spans="2:24" x14ac:dyDescent="0.25">
      <c r="B90" s="92" t="s">
        <v>530</v>
      </c>
      <c r="C90" s="93"/>
      <c r="D90" s="92"/>
      <c r="E90" s="93"/>
      <c r="F90" s="94">
        <v>1</v>
      </c>
      <c r="G90" s="92">
        <v>2518</v>
      </c>
      <c r="H90" s="143">
        <f t="shared" si="7"/>
        <v>1888.5</v>
      </c>
      <c r="I90" s="144">
        <f t="shared" si="8"/>
        <v>574292.85000000009</v>
      </c>
      <c r="J90" s="144">
        <f t="shared" si="9"/>
        <v>3445757.1000000006</v>
      </c>
      <c r="K90" s="144">
        <f t="shared" si="10"/>
        <v>2297171.4000000004</v>
      </c>
      <c r="L90" s="96">
        <f t="shared" si="11"/>
        <v>3777</v>
      </c>
      <c r="M90" s="98">
        <f t="shared" si="12"/>
        <v>1148585.7000000002</v>
      </c>
      <c r="N90" s="98">
        <f t="shared" si="13"/>
        <v>6891514.2000000011</v>
      </c>
      <c r="O90" s="98">
        <f t="shared" si="14"/>
        <v>4594342.8000000007</v>
      </c>
      <c r="Q90" s="117">
        <v>1</v>
      </c>
      <c r="R90" s="118">
        <v>0</v>
      </c>
      <c r="S90" s="119">
        <v>0</v>
      </c>
      <c r="T90" s="120">
        <v>0</v>
      </c>
      <c r="U90" s="118">
        <f>0.5*G93</f>
        <v>9842.5</v>
      </c>
      <c r="V90" s="121">
        <f>304.1*U90</f>
        <v>2993104.25</v>
      </c>
      <c r="W90" s="122"/>
    </row>
    <row r="91" spans="2:24" x14ac:dyDescent="0.25">
      <c r="B91" s="92" t="s">
        <v>531</v>
      </c>
      <c r="C91" s="93"/>
      <c r="D91" s="92"/>
      <c r="E91" s="93"/>
      <c r="F91" s="94">
        <v>1</v>
      </c>
      <c r="G91" s="92">
        <v>3139</v>
      </c>
      <c r="H91" s="143">
        <f t="shared" si="7"/>
        <v>2354.2500000000005</v>
      </c>
      <c r="I91" s="144">
        <f t="shared" si="8"/>
        <v>715927.42500000016</v>
      </c>
      <c r="J91" s="144">
        <f t="shared" si="9"/>
        <v>4295564.5500000007</v>
      </c>
      <c r="K91" s="144">
        <f t="shared" si="10"/>
        <v>2863709.7000000007</v>
      </c>
      <c r="L91" s="96">
        <f t="shared" si="11"/>
        <v>4708.5000000000009</v>
      </c>
      <c r="M91" s="98">
        <f t="shared" si="12"/>
        <v>1431854.8500000003</v>
      </c>
      <c r="N91" s="98">
        <f t="shared" si="13"/>
        <v>8591129.1000000015</v>
      </c>
      <c r="O91" s="98">
        <f t="shared" si="14"/>
        <v>5727419.4000000013</v>
      </c>
      <c r="Q91" s="123" t="s">
        <v>500</v>
      </c>
      <c r="R91" s="124"/>
      <c r="S91" s="124"/>
      <c r="T91" s="124"/>
      <c r="U91" s="124"/>
      <c r="V91" s="124"/>
      <c r="W91" s="125"/>
    </row>
    <row r="92" spans="2:24" x14ac:dyDescent="0.25">
      <c r="B92" s="92"/>
      <c r="C92" s="93"/>
      <c r="D92" s="92"/>
      <c r="E92" s="93"/>
      <c r="F92" s="94"/>
      <c r="G92" s="92"/>
      <c r="H92" s="93"/>
      <c r="J92" s="129">
        <f>SUM(J87:J91)</f>
        <v>26937938.250000004</v>
      </c>
      <c r="K92" s="129">
        <f>SUM(K87:K91)</f>
        <v>17958625.500000004</v>
      </c>
      <c r="N92" s="129">
        <f>SUM(N87:N91)</f>
        <v>53875876.500000007</v>
      </c>
      <c r="O92" s="129">
        <f>SUM(O87:O91)</f>
        <v>35917251.000000007</v>
      </c>
      <c r="Q92" s="126" t="s">
        <v>503</v>
      </c>
      <c r="R92" s="127"/>
      <c r="S92" s="127"/>
      <c r="T92" s="127"/>
      <c r="U92" s="127"/>
      <c r="V92" s="127"/>
      <c r="W92" s="128"/>
    </row>
    <row r="93" spans="2:24" x14ac:dyDescent="0.25">
      <c r="B93" s="130"/>
      <c r="C93" s="131"/>
      <c r="D93" s="130"/>
      <c r="E93" s="131"/>
      <c r="F93" s="132"/>
      <c r="G93" s="142">
        <f>SUM(G87:G92)</f>
        <v>19685</v>
      </c>
      <c r="H93" s="131" t="s">
        <v>505</v>
      </c>
      <c r="Q93" s="126" t="s">
        <v>504</v>
      </c>
      <c r="R93" s="127"/>
      <c r="S93" s="127"/>
      <c r="T93" s="127"/>
      <c r="U93" s="127"/>
      <c r="V93" s="127"/>
      <c r="W93" s="128"/>
    </row>
    <row r="94" spans="2:24" x14ac:dyDescent="0.25">
      <c r="Q94" s="134"/>
      <c r="R94" s="124" t="s">
        <v>506</v>
      </c>
      <c r="S94" s="124"/>
      <c r="T94" s="124"/>
      <c r="U94" s="124"/>
      <c r="V94" s="124"/>
      <c r="W94" s="125"/>
    </row>
    <row r="95" spans="2:24" x14ac:dyDescent="0.25">
      <c r="Q95" s="135"/>
      <c r="R95" s="136" t="s">
        <v>507</v>
      </c>
      <c r="S95" s="136"/>
      <c r="T95" s="136"/>
      <c r="U95" s="136"/>
      <c r="V95" s="136"/>
      <c r="W95" s="131"/>
    </row>
    <row r="97" spans="2:23" x14ac:dyDescent="0.25">
      <c r="Q97" t="s">
        <v>532</v>
      </c>
    </row>
    <row r="104" spans="2:23" x14ac:dyDescent="0.25">
      <c r="B104" s="86" t="s">
        <v>480</v>
      </c>
      <c r="C104" s="87"/>
      <c r="D104" s="86" t="s">
        <v>481</v>
      </c>
      <c r="E104" s="87"/>
      <c r="F104" s="88" t="s">
        <v>482</v>
      </c>
      <c r="G104" s="86" t="s">
        <v>483</v>
      </c>
      <c r="H104" s="87"/>
      <c r="Q104" s="89" t="s">
        <v>486</v>
      </c>
      <c r="R104" s="90"/>
      <c r="S104" s="90"/>
      <c r="T104" s="90"/>
      <c r="U104" s="90"/>
      <c r="V104" s="90"/>
      <c r="W104" s="91"/>
    </row>
    <row r="105" spans="2:23" x14ac:dyDescent="0.25">
      <c r="B105" s="92" t="s">
        <v>88</v>
      </c>
      <c r="C105" s="93"/>
      <c r="D105" s="92" t="s">
        <v>526</v>
      </c>
      <c r="E105" s="93"/>
      <c r="F105" s="94">
        <v>1</v>
      </c>
      <c r="G105" s="92">
        <v>3139</v>
      </c>
      <c r="H105" s="95">
        <f>G105*0.025*30</f>
        <v>2354.2500000000005</v>
      </c>
      <c r="I105" s="97">
        <f>H105*304.1</f>
        <v>715927.42500000016</v>
      </c>
      <c r="J105" s="97">
        <f>I105*6</f>
        <v>4295564.5500000007</v>
      </c>
      <c r="K105" s="97">
        <f>I105*4</f>
        <v>2863709.7000000007</v>
      </c>
      <c r="L105" s="96">
        <f>G105*0.05*30</f>
        <v>4708.5000000000009</v>
      </c>
      <c r="M105" s="98">
        <f>L105*304.1</f>
        <v>1431854.8500000003</v>
      </c>
      <c r="N105" s="98">
        <f>M105*6</f>
        <v>8591129.1000000015</v>
      </c>
      <c r="O105" s="98">
        <f>M105*4</f>
        <v>5727419.4000000013</v>
      </c>
      <c r="Q105" s="101" t="s">
        <v>489</v>
      </c>
      <c r="R105" s="102" t="s">
        <v>490</v>
      </c>
      <c r="S105" s="103" t="s">
        <v>491</v>
      </c>
      <c r="T105" s="104" t="s">
        <v>492</v>
      </c>
      <c r="U105" s="102" t="s">
        <v>493</v>
      </c>
      <c r="V105" s="101" t="s">
        <v>494</v>
      </c>
      <c r="W105" s="102"/>
    </row>
    <row r="106" spans="2:23" x14ac:dyDescent="0.25">
      <c r="B106" s="92" t="s">
        <v>533</v>
      </c>
      <c r="C106" s="93"/>
      <c r="D106" s="92" t="s">
        <v>534</v>
      </c>
      <c r="E106" s="93"/>
      <c r="F106" s="94">
        <v>1</v>
      </c>
      <c r="G106" s="92">
        <v>17457</v>
      </c>
      <c r="H106" s="95">
        <f>G106*0.025*30</f>
        <v>13092.75</v>
      </c>
      <c r="I106" s="97">
        <f t="shared" ref="I106:I107" si="15">H106*304.1</f>
        <v>3981505.2750000004</v>
      </c>
      <c r="J106" s="97">
        <f t="shared" ref="J106:J107" si="16">I106*6</f>
        <v>23889031.650000002</v>
      </c>
      <c r="K106" s="97">
        <f t="shared" ref="K106:K107" si="17">I106*4</f>
        <v>15926021.100000001</v>
      </c>
      <c r="L106" s="96">
        <f t="shared" ref="L106:L107" si="18">G106*0.05*30</f>
        <v>26185.5</v>
      </c>
      <c r="M106" s="98">
        <f t="shared" ref="M106:M107" si="19">L106*304.1</f>
        <v>7963010.5500000007</v>
      </c>
      <c r="N106" s="98">
        <f t="shared" ref="N106:N107" si="20">M106*6</f>
        <v>47778063.300000004</v>
      </c>
      <c r="O106" s="98">
        <f t="shared" ref="O106:O107" si="21">M106*4</f>
        <v>31852042.200000003</v>
      </c>
      <c r="Q106" s="106">
        <v>0.9</v>
      </c>
      <c r="R106" s="107">
        <v>3</v>
      </c>
      <c r="S106" s="108">
        <v>6</v>
      </c>
      <c r="T106" s="109">
        <v>12</v>
      </c>
      <c r="U106" s="110">
        <v>0</v>
      </c>
      <c r="V106" s="110">
        <f>304.1*U106</f>
        <v>0</v>
      </c>
      <c r="W106" s="91"/>
    </row>
    <row r="107" spans="2:23" x14ac:dyDescent="0.25">
      <c r="B107" s="92" t="s">
        <v>101</v>
      </c>
      <c r="C107" s="93"/>
      <c r="D107" s="92" t="s">
        <v>526</v>
      </c>
      <c r="E107" s="93"/>
      <c r="F107" s="94">
        <v>1</v>
      </c>
      <c r="G107" s="92">
        <v>3139</v>
      </c>
      <c r="H107" s="95">
        <f t="shared" ref="H107" si="22">G107*0.025*30</f>
        <v>2354.2500000000005</v>
      </c>
      <c r="I107" s="97">
        <f t="shared" si="15"/>
        <v>715927.42500000016</v>
      </c>
      <c r="J107" s="97">
        <f t="shared" si="16"/>
        <v>4295564.5500000007</v>
      </c>
      <c r="K107" s="97">
        <f t="shared" si="17"/>
        <v>2863709.7000000007</v>
      </c>
      <c r="L107" s="96">
        <f t="shared" si="18"/>
        <v>4708.5000000000009</v>
      </c>
      <c r="M107" s="98">
        <f t="shared" si="19"/>
        <v>1431854.8500000003</v>
      </c>
      <c r="N107" s="98">
        <f t="shared" si="20"/>
        <v>8591129.1000000015</v>
      </c>
      <c r="O107" s="98">
        <f t="shared" si="21"/>
        <v>5727419.4000000013</v>
      </c>
      <c r="Q107" s="111">
        <v>0.95</v>
      </c>
      <c r="R107" s="112">
        <v>1.5</v>
      </c>
      <c r="S107" s="113">
        <v>3</v>
      </c>
      <c r="T107" s="114">
        <v>6</v>
      </c>
      <c r="U107" s="115">
        <f>0.25*G111</f>
        <v>5933.75</v>
      </c>
      <c r="V107" s="115">
        <f>304.1*U107</f>
        <v>1804453.3750000002</v>
      </c>
      <c r="W107" s="116"/>
    </row>
    <row r="108" spans="2:23" x14ac:dyDescent="0.25">
      <c r="B108" s="92"/>
      <c r="C108" s="93"/>
      <c r="D108" s="92"/>
      <c r="E108" s="93"/>
      <c r="F108" s="94"/>
      <c r="G108" s="92"/>
      <c r="H108" s="93"/>
      <c r="J108" s="129">
        <f>SUM(J105:J107)</f>
        <v>32480160.750000004</v>
      </c>
      <c r="K108" s="129">
        <f>SUM(K105:K107)</f>
        <v>21653440.5</v>
      </c>
      <c r="N108" s="129">
        <f>SUM(N105:N107)</f>
        <v>64960321.500000007</v>
      </c>
      <c r="O108" s="129">
        <f>SUM(O105:O107)</f>
        <v>43306881</v>
      </c>
      <c r="Q108" s="117">
        <v>1</v>
      </c>
      <c r="R108" s="118">
        <v>0</v>
      </c>
      <c r="S108" s="119">
        <v>0</v>
      </c>
      <c r="T108" s="120">
        <v>0</v>
      </c>
      <c r="U108" s="121">
        <f>0.5*G111</f>
        <v>11867.5</v>
      </c>
      <c r="V108" s="121">
        <f>304.1*U108</f>
        <v>3608906.7500000005</v>
      </c>
      <c r="W108" s="122"/>
    </row>
    <row r="109" spans="2:23" x14ac:dyDescent="0.25">
      <c r="B109" s="92"/>
      <c r="C109" s="93"/>
      <c r="D109" s="92"/>
      <c r="E109" s="93"/>
      <c r="F109" s="94"/>
      <c r="G109" s="92"/>
      <c r="H109" s="93"/>
      <c r="Q109" s="123" t="s">
        <v>535</v>
      </c>
      <c r="R109" s="124"/>
      <c r="S109" s="124"/>
      <c r="T109" s="124"/>
      <c r="U109" s="124"/>
      <c r="V109" s="124"/>
      <c r="W109" s="125"/>
    </row>
    <row r="110" spans="2:23" x14ac:dyDescent="0.25">
      <c r="B110" s="92"/>
      <c r="C110" s="93"/>
      <c r="D110" s="92"/>
      <c r="E110" s="93"/>
      <c r="F110" s="94"/>
      <c r="G110" s="92"/>
      <c r="H110" s="93"/>
      <c r="Q110" s="126" t="s">
        <v>503</v>
      </c>
      <c r="R110" s="127"/>
      <c r="S110" s="127"/>
      <c r="T110" s="127"/>
      <c r="U110" s="127"/>
      <c r="V110" s="127"/>
      <c r="W110" s="128"/>
    </row>
    <row r="111" spans="2:23" x14ac:dyDescent="0.25">
      <c r="B111" s="130"/>
      <c r="C111" s="131"/>
      <c r="D111" s="130"/>
      <c r="E111" s="131"/>
      <c r="F111" s="132"/>
      <c r="G111" s="142">
        <f>SUM(G105:G110)</f>
        <v>23735</v>
      </c>
      <c r="H111" s="131" t="s">
        <v>505</v>
      </c>
      <c r="Q111" s="126" t="s">
        <v>504</v>
      </c>
      <c r="R111" s="127"/>
      <c r="S111" s="127"/>
      <c r="T111" s="127"/>
      <c r="U111" s="127"/>
      <c r="V111" s="127"/>
      <c r="W111" s="128"/>
    </row>
    <row r="112" spans="2:23" x14ac:dyDescent="0.25">
      <c r="Q112" s="134"/>
      <c r="R112" s="124" t="s">
        <v>506</v>
      </c>
      <c r="S112" s="124"/>
      <c r="T112" s="124"/>
      <c r="U112" s="124"/>
      <c r="V112" s="124"/>
      <c r="W112" s="125"/>
    </row>
    <row r="113" spans="2:23" x14ac:dyDescent="0.25">
      <c r="Q113" s="135"/>
      <c r="R113" s="136" t="s">
        <v>507</v>
      </c>
      <c r="S113" s="136"/>
      <c r="T113" s="136"/>
      <c r="U113" s="136"/>
      <c r="V113" s="136"/>
      <c r="W113" s="131"/>
    </row>
    <row r="122" spans="2:23" x14ac:dyDescent="0.25">
      <c r="B122" s="86" t="s">
        <v>480</v>
      </c>
      <c r="C122" s="87"/>
      <c r="D122" s="86" t="s">
        <v>481</v>
      </c>
      <c r="E122" s="87"/>
      <c r="F122" s="88" t="s">
        <v>482</v>
      </c>
      <c r="G122" s="86" t="s">
        <v>483</v>
      </c>
      <c r="H122" s="87"/>
      <c r="Q122" s="89" t="s">
        <v>486</v>
      </c>
      <c r="R122" s="90"/>
      <c r="S122" s="90"/>
      <c r="T122" s="90"/>
      <c r="U122" s="90"/>
      <c r="V122" s="90"/>
      <c r="W122" s="91"/>
    </row>
    <row r="123" spans="2:23" x14ac:dyDescent="0.25">
      <c r="B123" s="92" t="s">
        <v>263</v>
      </c>
      <c r="C123" s="93"/>
      <c r="D123" s="92" t="s">
        <v>536</v>
      </c>
      <c r="E123" s="93"/>
      <c r="F123" s="94">
        <v>1</v>
      </c>
      <c r="G123" s="92">
        <v>6378</v>
      </c>
      <c r="H123" s="95">
        <f>G123*0.025*30</f>
        <v>4783.5000000000009</v>
      </c>
      <c r="I123" s="97">
        <f>H123*304.1</f>
        <v>1454662.3500000003</v>
      </c>
      <c r="J123" s="97">
        <f>I123*6</f>
        <v>8727974.1000000015</v>
      </c>
      <c r="K123" s="97">
        <f>I123*4</f>
        <v>5818649.4000000013</v>
      </c>
      <c r="L123" s="96">
        <f>G123*0.05*30</f>
        <v>9567.0000000000018</v>
      </c>
      <c r="M123" s="98">
        <f>L123*304.1</f>
        <v>2909324.7000000007</v>
      </c>
      <c r="N123" s="98">
        <f>M123*6</f>
        <v>17455948.200000003</v>
      </c>
      <c r="O123" s="98">
        <f>M123*4</f>
        <v>11637298.800000003</v>
      </c>
      <c r="Q123" s="101" t="s">
        <v>489</v>
      </c>
      <c r="R123" s="102" t="s">
        <v>490</v>
      </c>
      <c r="S123" s="103" t="s">
        <v>491</v>
      </c>
      <c r="T123" s="104" t="s">
        <v>492</v>
      </c>
      <c r="U123" s="102" t="s">
        <v>493</v>
      </c>
      <c r="V123" s="101" t="s">
        <v>494</v>
      </c>
      <c r="W123" s="102"/>
    </row>
    <row r="124" spans="2:23" x14ac:dyDescent="0.25">
      <c r="B124" s="92" t="s">
        <v>537</v>
      </c>
      <c r="C124" s="93"/>
      <c r="D124" s="92" t="s">
        <v>538</v>
      </c>
      <c r="E124" s="93"/>
      <c r="F124" s="94">
        <v>1</v>
      </c>
      <c r="G124" s="92">
        <v>0</v>
      </c>
      <c r="H124" s="93"/>
      <c r="Q124" s="106">
        <v>0.9</v>
      </c>
      <c r="R124" s="107">
        <v>3</v>
      </c>
      <c r="S124" s="108">
        <v>6</v>
      </c>
      <c r="T124" s="109">
        <v>12</v>
      </c>
      <c r="U124" s="107">
        <f>0*G130</f>
        <v>0</v>
      </c>
      <c r="V124" s="107">
        <f>304.1*U124</f>
        <v>0</v>
      </c>
      <c r="W124" s="91"/>
    </row>
    <row r="125" spans="2:23" x14ac:dyDescent="0.25">
      <c r="B125" s="92" t="s">
        <v>539</v>
      </c>
      <c r="C125" s="93"/>
      <c r="D125" s="92" t="s">
        <v>538</v>
      </c>
      <c r="E125" s="93"/>
      <c r="F125" s="94"/>
      <c r="G125" s="92"/>
      <c r="H125" s="93"/>
      <c r="Q125" s="111">
        <v>0.95</v>
      </c>
      <c r="R125" s="112">
        <v>1.5</v>
      </c>
      <c r="S125" s="113">
        <v>3</v>
      </c>
      <c r="T125" s="114">
        <v>6</v>
      </c>
      <c r="U125" s="115">
        <f>0.25*G130</f>
        <v>1594.5</v>
      </c>
      <c r="V125" s="115">
        <f>304.1*U125</f>
        <v>484887.45</v>
      </c>
      <c r="W125" s="116"/>
    </row>
    <row r="126" spans="2:23" x14ac:dyDescent="0.25">
      <c r="B126" s="92"/>
      <c r="C126" s="93"/>
      <c r="D126" s="92"/>
      <c r="E126" s="93"/>
      <c r="F126" s="94"/>
      <c r="G126" s="92"/>
      <c r="H126" s="93"/>
      <c r="Q126" s="117">
        <v>1</v>
      </c>
      <c r="R126" s="118">
        <v>0</v>
      </c>
      <c r="S126" s="119">
        <v>0</v>
      </c>
      <c r="T126" s="120">
        <v>0</v>
      </c>
      <c r="U126" s="121">
        <f>0.5*G130</f>
        <v>3189</v>
      </c>
      <c r="V126" s="121">
        <f>304.1*U126</f>
        <v>969774.9</v>
      </c>
      <c r="W126" s="122"/>
    </row>
    <row r="127" spans="2:23" x14ac:dyDescent="0.25">
      <c r="B127" s="92"/>
      <c r="C127" s="93"/>
      <c r="D127" s="92"/>
      <c r="E127" s="93"/>
      <c r="F127" s="94"/>
      <c r="G127" s="92"/>
      <c r="H127" s="93"/>
      <c r="Q127" s="123" t="s">
        <v>500</v>
      </c>
      <c r="R127" s="124"/>
      <c r="S127" s="124"/>
      <c r="T127" s="124"/>
      <c r="U127" s="124"/>
      <c r="V127" s="124"/>
      <c r="W127" s="125"/>
    </row>
    <row r="128" spans="2:23" x14ac:dyDescent="0.25">
      <c r="B128" s="92"/>
      <c r="C128" s="93"/>
      <c r="D128" s="92"/>
      <c r="E128" s="93"/>
      <c r="F128" s="94"/>
      <c r="G128" s="92"/>
      <c r="H128" s="93"/>
      <c r="Q128" s="126" t="s">
        <v>503</v>
      </c>
      <c r="R128" s="127"/>
      <c r="S128" s="127"/>
      <c r="T128" s="127"/>
      <c r="U128" s="127"/>
      <c r="V128" s="127"/>
      <c r="W128" s="128"/>
    </row>
    <row r="129" spans="2:23" x14ac:dyDescent="0.25">
      <c r="B129" s="92"/>
      <c r="C129" s="93"/>
      <c r="D129" s="92"/>
      <c r="E129" s="93"/>
      <c r="F129" s="94"/>
      <c r="G129" s="92"/>
      <c r="H129" s="93"/>
      <c r="Q129" s="126" t="s">
        <v>504</v>
      </c>
      <c r="R129" s="127"/>
      <c r="S129" s="127"/>
      <c r="T129" s="127"/>
      <c r="U129" s="127"/>
      <c r="V129" s="127"/>
      <c r="W129" s="128"/>
    </row>
    <row r="130" spans="2:23" x14ac:dyDescent="0.25">
      <c r="B130" s="130"/>
      <c r="C130" s="131"/>
      <c r="D130" s="130"/>
      <c r="E130" s="131"/>
      <c r="F130" s="132"/>
      <c r="G130" s="142">
        <f>SUM(G123:G129)</f>
        <v>6378</v>
      </c>
      <c r="H130" s="131" t="s">
        <v>505</v>
      </c>
      <c r="Q130" s="134"/>
      <c r="R130" s="124" t="s">
        <v>506</v>
      </c>
      <c r="S130" s="124"/>
      <c r="T130" s="124"/>
      <c r="U130" s="124"/>
      <c r="V130" s="124"/>
      <c r="W130" s="125"/>
    </row>
    <row r="131" spans="2:23" x14ac:dyDescent="0.25">
      <c r="Q131" s="135"/>
      <c r="R131" s="136" t="s">
        <v>507</v>
      </c>
      <c r="S131" s="136"/>
      <c r="T131" s="136"/>
      <c r="U131" s="136"/>
      <c r="V131" s="136"/>
      <c r="W131" s="131"/>
    </row>
    <row r="142" spans="2:23" x14ac:dyDescent="0.25">
      <c r="B142" s="86" t="s">
        <v>480</v>
      </c>
      <c r="C142" s="87"/>
      <c r="D142" s="86" t="s">
        <v>481</v>
      </c>
      <c r="E142" s="87"/>
      <c r="F142" s="88" t="s">
        <v>482</v>
      </c>
      <c r="G142" s="86" t="s">
        <v>483</v>
      </c>
      <c r="H142" s="87"/>
      <c r="Q142" s="89" t="s">
        <v>486</v>
      </c>
      <c r="R142" s="90"/>
      <c r="S142" s="90"/>
      <c r="T142" s="90"/>
      <c r="U142" s="90"/>
      <c r="V142" s="90"/>
      <c r="W142" s="91"/>
    </row>
    <row r="143" spans="2:23" x14ac:dyDescent="0.25">
      <c r="B143" s="92" t="s">
        <v>117</v>
      </c>
      <c r="C143" s="93"/>
      <c r="D143" s="92"/>
      <c r="E143" s="93"/>
      <c r="F143" s="94">
        <v>1</v>
      </c>
      <c r="G143" s="92">
        <v>0</v>
      </c>
      <c r="H143" s="93"/>
      <c r="Q143" s="101" t="s">
        <v>489</v>
      </c>
      <c r="R143" s="102" t="s">
        <v>490</v>
      </c>
      <c r="S143" s="103" t="s">
        <v>491</v>
      </c>
      <c r="T143" s="104" t="s">
        <v>492</v>
      </c>
      <c r="U143" s="102" t="s">
        <v>493</v>
      </c>
      <c r="V143" s="101" t="s">
        <v>494</v>
      </c>
      <c r="W143" s="102"/>
    </row>
    <row r="144" spans="2:23" x14ac:dyDescent="0.25">
      <c r="B144" s="92" t="s">
        <v>540</v>
      </c>
      <c r="C144" s="93"/>
      <c r="D144" s="92"/>
      <c r="E144" s="93"/>
      <c r="F144" s="94">
        <v>1</v>
      </c>
      <c r="G144" s="92">
        <v>0</v>
      </c>
      <c r="H144" s="93"/>
      <c r="Q144" s="106">
        <v>0.9</v>
      </c>
      <c r="R144" s="107">
        <v>3</v>
      </c>
      <c r="S144" s="108">
        <v>6</v>
      </c>
      <c r="T144" s="109">
        <v>12</v>
      </c>
      <c r="U144" s="107">
        <f>0.25*G150</f>
        <v>0</v>
      </c>
      <c r="V144" s="107">
        <f>304.1*U144</f>
        <v>0</v>
      </c>
      <c r="W144" s="91"/>
    </row>
    <row r="145" spans="2:23" x14ac:dyDescent="0.25">
      <c r="B145" s="92"/>
      <c r="C145" s="93"/>
      <c r="D145" s="92"/>
      <c r="E145" s="93"/>
      <c r="F145" s="94"/>
      <c r="G145" s="92"/>
      <c r="H145" s="93"/>
      <c r="Q145" s="111">
        <v>0.95</v>
      </c>
      <c r="R145" s="112">
        <v>1.5</v>
      </c>
      <c r="S145" s="113">
        <v>3</v>
      </c>
      <c r="T145" s="114">
        <v>6</v>
      </c>
      <c r="U145" s="112">
        <f>0.5*G150</f>
        <v>0</v>
      </c>
      <c r="V145" s="112">
        <f>304.1*U145</f>
        <v>0</v>
      </c>
      <c r="W145" s="116"/>
    </row>
    <row r="146" spans="2:23" x14ac:dyDescent="0.25">
      <c r="B146" s="92"/>
      <c r="C146" s="93"/>
      <c r="D146" s="92"/>
      <c r="E146" s="93"/>
      <c r="F146" s="94"/>
      <c r="G146" s="92"/>
      <c r="H146" s="93"/>
      <c r="Q146" s="117">
        <v>1</v>
      </c>
      <c r="R146" s="118">
        <v>0</v>
      </c>
      <c r="S146" s="119">
        <v>0</v>
      </c>
      <c r="T146" s="120">
        <v>0</v>
      </c>
      <c r="U146" s="118">
        <f>1*G150</f>
        <v>0</v>
      </c>
      <c r="V146" s="118">
        <f>304.1*U146</f>
        <v>0</v>
      </c>
      <c r="W146" s="122"/>
    </row>
    <row r="147" spans="2:23" x14ac:dyDescent="0.25">
      <c r="B147" s="92"/>
      <c r="C147" s="93"/>
      <c r="D147" s="92"/>
      <c r="E147" s="93"/>
      <c r="F147" s="94"/>
      <c r="G147" s="92"/>
      <c r="H147" s="93"/>
      <c r="Q147" s="123" t="s">
        <v>522</v>
      </c>
      <c r="R147" s="124"/>
      <c r="S147" s="124"/>
      <c r="T147" s="124"/>
      <c r="U147" s="124"/>
      <c r="V147" s="124"/>
      <c r="W147" s="125"/>
    </row>
    <row r="148" spans="2:23" x14ac:dyDescent="0.25">
      <c r="B148" s="92"/>
      <c r="C148" s="93"/>
      <c r="D148" s="92"/>
      <c r="E148" s="93"/>
      <c r="F148" s="94"/>
      <c r="G148" s="92"/>
      <c r="H148" s="93"/>
      <c r="Q148" s="126" t="s">
        <v>523</v>
      </c>
      <c r="R148" s="127"/>
      <c r="S148" s="127"/>
      <c r="T148" s="127"/>
      <c r="U148" s="127"/>
      <c r="V148" s="127"/>
      <c r="W148" s="128"/>
    </row>
    <row r="149" spans="2:23" x14ac:dyDescent="0.25">
      <c r="B149" s="92"/>
      <c r="C149" s="93"/>
      <c r="D149" s="92"/>
      <c r="E149" s="93"/>
      <c r="F149" s="94"/>
      <c r="G149" s="92"/>
      <c r="H149" s="93"/>
      <c r="Q149" s="126" t="s">
        <v>524</v>
      </c>
      <c r="R149" s="127"/>
      <c r="S149" s="127"/>
      <c r="T149" s="127"/>
      <c r="U149" s="127"/>
      <c r="V149" s="127"/>
      <c r="W149" s="128"/>
    </row>
    <row r="150" spans="2:23" x14ac:dyDescent="0.25">
      <c r="B150" s="130"/>
      <c r="C150" s="131"/>
      <c r="D150" s="130"/>
      <c r="E150" s="131"/>
      <c r="F150" s="132"/>
      <c r="G150" s="142">
        <f>SUM(G143:G149)</f>
        <v>0</v>
      </c>
      <c r="H150" s="131" t="s">
        <v>505</v>
      </c>
      <c r="Q150" s="134"/>
      <c r="R150" s="124" t="s">
        <v>506</v>
      </c>
      <c r="S150" s="124"/>
      <c r="T150" s="124"/>
      <c r="U150" s="124"/>
      <c r="V150" s="124"/>
      <c r="W150" s="125"/>
    </row>
    <row r="151" spans="2:23" x14ac:dyDescent="0.25">
      <c r="Q151" s="135"/>
      <c r="R151" s="136" t="s">
        <v>541</v>
      </c>
      <c r="S151" s="136"/>
      <c r="T151" s="136"/>
      <c r="U151" s="136"/>
      <c r="V151" s="136"/>
      <c r="W151" s="131"/>
    </row>
    <row r="154" spans="2:23" ht="18.75" x14ac:dyDescent="0.3">
      <c r="B154" s="145" t="s">
        <v>542</v>
      </c>
    </row>
    <row r="157" spans="2:23" x14ac:dyDescent="0.25">
      <c r="B157" s="146" t="s">
        <v>543</v>
      </c>
    </row>
    <row r="158" spans="2:23" x14ac:dyDescent="0.25">
      <c r="B158" s="146" t="s">
        <v>544</v>
      </c>
    </row>
    <row r="159" spans="2:23" x14ac:dyDescent="0.25">
      <c r="B159" s="146" t="s">
        <v>545</v>
      </c>
    </row>
    <row r="160" spans="2:23" x14ac:dyDescent="0.25">
      <c r="B160" s="146" t="s">
        <v>546</v>
      </c>
    </row>
  </sheetData>
  <pageMargins left="0.7" right="0.7" top="0.75" bottom="0.75" header="0.3" footer="0.3"/>
  <drawing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2"/>
  <sheetViews>
    <sheetView topLeftCell="A3" workbookViewId="0">
      <selection activeCell="D4" sqref="D4:D15"/>
    </sheetView>
  </sheetViews>
  <sheetFormatPr defaultColWidth="9.140625" defaultRowHeight="15" x14ac:dyDescent="0.25"/>
  <cols>
    <col min="1" max="1" width="9.140625" style="32"/>
    <col min="2" max="2" width="26.5703125" style="32" customWidth="1"/>
    <col min="3" max="4" width="12.7109375" style="32" customWidth="1"/>
    <col min="5" max="5" width="11.5703125" style="32" customWidth="1"/>
    <col min="6" max="6" width="13" style="32" customWidth="1"/>
    <col min="7" max="7" width="11.28515625" style="32" customWidth="1"/>
    <col min="8" max="8" width="10.42578125" style="32" customWidth="1"/>
    <col min="9" max="9" width="10.85546875" style="32" customWidth="1"/>
    <col min="10" max="16384" width="9.140625" style="32"/>
  </cols>
  <sheetData>
    <row r="3" spans="1:9" x14ac:dyDescent="0.25">
      <c r="A3" s="19" t="s">
        <v>0</v>
      </c>
      <c r="B3" s="19" t="s">
        <v>1</v>
      </c>
      <c r="C3" s="19" t="s">
        <v>2</v>
      </c>
      <c r="D3" s="19" t="s">
        <v>338</v>
      </c>
      <c r="E3" s="19" t="s">
        <v>3</v>
      </c>
      <c r="F3" s="19" t="s">
        <v>4</v>
      </c>
      <c r="G3" s="19" t="s">
        <v>5</v>
      </c>
      <c r="H3" s="19" t="s">
        <v>4</v>
      </c>
      <c r="I3" s="19" t="s">
        <v>5</v>
      </c>
    </row>
    <row r="4" spans="1:9" x14ac:dyDescent="0.25">
      <c r="A4" s="15">
        <v>1</v>
      </c>
      <c r="B4" s="15" t="s">
        <v>145</v>
      </c>
      <c r="C4" s="15" t="s">
        <v>146</v>
      </c>
      <c r="D4" s="70" t="s">
        <v>341</v>
      </c>
      <c r="E4" s="35" t="s">
        <v>153</v>
      </c>
      <c r="F4" s="34">
        <v>43084</v>
      </c>
      <c r="G4" s="37"/>
      <c r="H4" s="34"/>
      <c r="I4" s="34">
        <v>43132</v>
      </c>
    </row>
    <row r="5" spans="1:9" x14ac:dyDescent="0.25">
      <c r="A5" s="15">
        <v>2</v>
      </c>
      <c r="B5" s="15" t="s">
        <v>147</v>
      </c>
      <c r="C5" s="15" t="s">
        <v>7</v>
      </c>
      <c r="D5" s="70" t="s">
        <v>340</v>
      </c>
      <c r="E5" s="35" t="s">
        <v>153</v>
      </c>
      <c r="F5" s="34">
        <v>43084</v>
      </c>
      <c r="G5" s="37"/>
      <c r="H5" s="34"/>
      <c r="I5" s="34">
        <v>43132</v>
      </c>
    </row>
    <row r="6" spans="1:9" x14ac:dyDescent="0.25">
      <c r="A6" s="5">
        <v>3</v>
      </c>
      <c r="B6" s="5" t="s">
        <v>148</v>
      </c>
      <c r="C6" s="5" t="s">
        <v>7</v>
      </c>
      <c r="D6" s="70" t="s">
        <v>340</v>
      </c>
      <c r="E6" s="31" t="s">
        <v>153</v>
      </c>
      <c r="F6" s="33"/>
      <c r="G6" s="33">
        <v>43084</v>
      </c>
      <c r="H6" s="33">
        <v>43132</v>
      </c>
      <c r="I6" s="33"/>
    </row>
    <row r="7" spans="1:9" x14ac:dyDescent="0.25">
      <c r="A7" s="15">
        <v>4</v>
      </c>
      <c r="B7" s="15" t="s">
        <v>149</v>
      </c>
      <c r="C7" s="15" t="s">
        <v>7</v>
      </c>
      <c r="D7" s="70" t="s">
        <v>340</v>
      </c>
      <c r="E7" s="35" t="s">
        <v>153</v>
      </c>
      <c r="F7" s="34">
        <v>43070</v>
      </c>
      <c r="G7" s="37"/>
      <c r="H7" s="34"/>
      <c r="I7" s="34">
        <v>43115</v>
      </c>
    </row>
    <row r="8" spans="1:9" x14ac:dyDescent="0.25">
      <c r="A8" s="5">
        <v>5</v>
      </c>
      <c r="B8" s="5" t="s">
        <v>150</v>
      </c>
      <c r="C8" s="5" t="s">
        <v>7</v>
      </c>
      <c r="D8" s="70" t="s">
        <v>340</v>
      </c>
      <c r="E8" s="31" t="s">
        <v>153</v>
      </c>
      <c r="F8" s="33"/>
      <c r="G8" s="33">
        <v>43070</v>
      </c>
      <c r="H8" s="33">
        <v>43115</v>
      </c>
      <c r="I8" s="33"/>
    </row>
    <row r="9" spans="1:9" x14ac:dyDescent="0.25">
      <c r="A9" s="15">
        <v>6</v>
      </c>
      <c r="B9" s="15" t="s">
        <v>151</v>
      </c>
      <c r="C9" s="15" t="s">
        <v>15</v>
      </c>
      <c r="D9" s="70" t="s">
        <v>342</v>
      </c>
      <c r="E9" s="35" t="s">
        <v>153</v>
      </c>
      <c r="F9" s="34">
        <v>43084</v>
      </c>
      <c r="G9" s="34"/>
      <c r="H9" s="34"/>
      <c r="I9" s="34">
        <v>43132</v>
      </c>
    </row>
    <row r="10" spans="1:9" x14ac:dyDescent="0.25">
      <c r="A10" s="5">
        <v>7</v>
      </c>
      <c r="B10" s="5" t="s">
        <v>152</v>
      </c>
      <c r="C10" s="5" t="s">
        <v>15</v>
      </c>
      <c r="D10" s="70" t="s">
        <v>342</v>
      </c>
      <c r="E10" s="31" t="s">
        <v>153</v>
      </c>
      <c r="F10" s="33"/>
      <c r="G10" s="33">
        <v>43084</v>
      </c>
      <c r="H10" s="33">
        <v>43132</v>
      </c>
      <c r="I10" s="33"/>
    </row>
    <row r="11" spans="1:9" x14ac:dyDescent="0.25">
      <c r="A11" s="15">
        <v>8</v>
      </c>
      <c r="B11" s="35" t="s">
        <v>154</v>
      </c>
      <c r="C11" s="35" t="s">
        <v>19</v>
      </c>
      <c r="D11" s="63">
        <v>450000</v>
      </c>
      <c r="E11" s="35" t="s">
        <v>153</v>
      </c>
      <c r="F11" s="35" t="s">
        <v>155</v>
      </c>
      <c r="G11" s="37"/>
      <c r="H11" s="37"/>
      <c r="I11" s="35" t="s">
        <v>91</v>
      </c>
    </row>
    <row r="12" spans="1:9" x14ac:dyDescent="0.25">
      <c r="A12" s="15">
        <v>9</v>
      </c>
      <c r="B12" s="35" t="s">
        <v>156</v>
      </c>
      <c r="C12" s="35" t="s">
        <v>22</v>
      </c>
      <c r="D12" s="63">
        <v>408168</v>
      </c>
      <c r="E12" s="35" t="s">
        <v>153</v>
      </c>
      <c r="F12" s="35" t="s">
        <v>157</v>
      </c>
      <c r="G12" s="37"/>
      <c r="H12" s="37"/>
      <c r="I12" s="52">
        <v>43101</v>
      </c>
    </row>
    <row r="13" spans="1:9" x14ac:dyDescent="0.25">
      <c r="A13" s="15">
        <v>10</v>
      </c>
      <c r="B13" s="35" t="s">
        <v>159</v>
      </c>
      <c r="C13" s="35" t="s">
        <v>61</v>
      </c>
      <c r="D13" s="63">
        <v>283500</v>
      </c>
      <c r="E13" s="35" t="s">
        <v>153</v>
      </c>
      <c r="F13" s="35" t="s">
        <v>160</v>
      </c>
      <c r="G13" s="37"/>
      <c r="H13" s="37"/>
      <c r="I13" s="35" t="s">
        <v>91</v>
      </c>
    </row>
    <row r="14" spans="1:9" x14ac:dyDescent="0.25">
      <c r="A14" s="15">
        <v>11</v>
      </c>
      <c r="B14" s="35" t="s">
        <v>161</v>
      </c>
      <c r="C14" s="35" t="s">
        <v>28</v>
      </c>
      <c r="D14" s="63">
        <v>283500</v>
      </c>
      <c r="E14" s="35" t="s">
        <v>153</v>
      </c>
      <c r="F14" s="35" t="s">
        <v>162</v>
      </c>
      <c r="G14" s="37"/>
      <c r="H14" s="37"/>
      <c r="I14" s="52">
        <v>43101</v>
      </c>
    </row>
    <row r="15" spans="1:9" x14ac:dyDescent="0.25">
      <c r="A15" s="5">
        <v>12</v>
      </c>
      <c r="B15" s="31" t="s">
        <v>163</v>
      </c>
      <c r="C15" s="31" t="s">
        <v>61</v>
      </c>
      <c r="D15" s="64">
        <v>297852</v>
      </c>
      <c r="E15" s="31" t="s">
        <v>153</v>
      </c>
      <c r="F15" s="44"/>
      <c r="G15" s="45">
        <v>42778</v>
      </c>
      <c r="H15" s="41" t="s">
        <v>158</v>
      </c>
      <c r="I15" s="44"/>
    </row>
    <row r="18" spans="2:4" x14ac:dyDescent="0.25">
      <c r="B18" s="46"/>
      <c r="C18" s="22" t="s">
        <v>33</v>
      </c>
      <c r="D18" s="22"/>
    </row>
    <row r="19" spans="2:4" x14ac:dyDescent="0.25">
      <c r="B19" s="47"/>
      <c r="C19" s="22" t="s">
        <v>34</v>
      </c>
      <c r="D19" s="22"/>
    </row>
    <row r="21" spans="2:4" x14ac:dyDescent="0.25">
      <c r="B21" s="32" t="s">
        <v>336</v>
      </c>
      <c r="C21" s="61" t="e">
        <f>#REF!</f>
        <v>#REF!</v>
      </c>
      <c r="D21" s="61"/>
    </row>
    <row r="22" spans="2:4" x14ac:dyDescent="0.25">
      <c r="B22" s="32" t="s">
        <v>337</v>
      </c>
      <c r="C22" s="61" t="e">
        <f>#REF!</f>
        <v>#REF!</v>
      </c>
      <c r="D22" s="6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9"/>
  <sheetViews>
    <sheetView topLeftCell="B1" workbookViewId="0">
      <selection activeCell="D3" sqref="D3:D13"/>
    </sheetView>
  </sheetViews>
  <sheetFormatPr defaultColWidth="9.140625" defaultRowHeight="15" x14ac:dyDescent="0.25"/>
  <cols>
    <col min="1" max="1" width="9.140625" style="32"/>
    <col min="2" max="2" width="22.5703125" style="32" customWidth="1"/>
    <col min="3" max="4" width="11.5703125" style="32" customWidth="1"/>
    <col min="5" max="5" width="12.28515625" style="32" customWidth="1"/>
    <col min="6" max="6" width="12.5703125" style="32" customWidth="1"/>
    <col min="7" max="7" width="10.42578125" style="32" customWidth="1"/>
    <col min="8" max="8" width="10.140625" style="32" customWidth="1"/>
    <col min="9" max="9" width="10" style="32" customWidth="1"/>
    <col min="10" max="16384" width="9.140625" style="32"/>
  </cols>
  <sheetData>
    <row r="2" spans="1:9" x14ac:dyDescent="0.25">
      <c r="A2" s="19" t="s">
        <v>0</v>
      </c>
      <c r="B2" s="19" t="s">
        <v>1</v>
      </c>
      <c r="C2" s="19" t="s">
        <v>2</v>
      </c>
      <c r="D2" s="19" t="s">
        <v>338</v>
      </c>
      <c r="E2" s="19" t="s">
        <v>3</v>
      </c>
      <c r="F2" s="19" t="s">
        <v>4</v>
      </c>
      <c r="G2" s="19" t="s">
        <v>5</v>
      </c>
      <c r="H2" s="19" t="s">
        <v>4</v>
      </c>
      <c r="I2" s="19" t="s">
        <v>5</v>
      </c>
    </row>
    <row r="3" spans="1:9" x14ac:dyDescent="0.25">
      <c r="A3" s="15">
        <v>1</v>
      </c>
      <c r="B3" s="15" t="s">
        <v>164</v>
      </c>
      <c r="C3" s="15" t="s">
        <v>146</v>
      </c>
      <c r="D3" s="70" t="s">
        <v>341</v>
      </c>
      <c r="E3" s="35" t="s">
        <v>168</v>
      </c>
      <c r="F3" s="34">
        <v>43070</v>
      </c>
      <c r="G3" s="37"/>
      <c r="H3" s="34"/>
      <c r="I3" s="34">
        <v>43115</v>
      </c>
    </row>
    <row r="4" spans="1:9" x14ac:dyDescent="0.25">
      <c r="A4" s="5">
        <v>2</v>
      </c>
      <c r="B4" s="5" t="s">
        <v>165</v>
      </c>
      <c r="C4" s="5" t="s">
        <v>146</v>
      </c>
      <c r="D4" s="70" t="s">
        <v>341</v>
      </c>
      <c r="E4" s="31" t="s">
        <v>168</v>
      </c>
      <c r="F4" s="33"/>
      <c r="G4" s="33">
        <v>43070</v>
      </c>
      <c r="H4" s="33">
        <v>43115</v>
      </c>
      <c r="I4" s="33"/>
    </row>
    <row r="5" spans="1:9" x14ac:dyDescent="0.25">
      <c r="A5" s="15">
        <v>3</v>
      </c>
      <c r="B5" s="15" t="s">
        <v>166</v>
      </c>
      <c r="C5" s="15" t="s">
        <v>15</v>
      </c>
      <c r="D5" s="70" t="s">
        <v>342</v>
      </c>
      <c r="E5" s="35" t="s">
        <v>168</v>
      </c>
      <c r="F5" s="34">
        <v>43084</v>
      </c>
      <c r="G5" s="37"/>
      <c r="H5" s="34"/>
      <c r="I5" s="34">
        <v>43132</v>
      </c>
    </row>
    <row r="6" spans="1:9" x14ac:dyDescent="0.25">
      <c r="A6" s="5">
        <v>4</v>
      </c>
      <c r="B6" s="5" t="s">
        <v>167</v>
      </c>
      <c r="C6" s="5" t="s">
        <v>15</v>
      </c>
      <c r="D6" s="70" t="s">
        <v>342</v>
      </c>
      <c r="E6" s="31" t="s">
        <v>168</v>
      </c>
      <c r="F6" s="33"/>
      <c r="G6" s="33">
        <v>43084</v>
      </c>
      <c r="H6" s="33">
        <v>43132</v>
      </c>
      <c r="I6" s="33"/>
    </row>
    <row r="7" spans="1:9" x14ac:dyDescent="0.25">
      <c r="A7" s="15">
        <v>5</v>
      </c>
      <c r="B7" s="35" t="s">
        <v>169</v>
      </c>
      <c r="C7" s="35" t="s">
        <v>170</v>
      </c>
      <c r="D7" s="64">
        <v>297852</v>
      </c>
      <c r="E7" s="35" t="s">
        <v>168</v>
      </c>
      <c r="F7" s="35" t="s">
        <v>171</v>
      </c>
      <c r="G7" s="34"/>
      <c r="H7" s="34"/>
      <c r="I7" s="35" t="s">
        <v>20</v>
      </c>
    </row>
    <row r="8" spans="1:9" x14ac:dyDescent="0.25">
      <c r="A8" s="15">
        <v>6</v>
      </c>
      <c r="B8" s="35" t="s">
        <v>172</v>
      </c>
      <c r="C8" s="35" t="s">
        <v>38</v>
      </c>
      <c r="D8" s="63">
        <v>398213</v>
      </c>
      <c r="E8" s="35" t="s">
        <v>168</v>
      </c>
      <c r="F8" s="35" t="s">
        <v>173</v>
      </c>
      <c r="G8" s="37"/>
      <c r="H8" s="37"/>
      <c r="I8" s="35" t="s">
        <v>20</v>
      </c>
    </row>
    <row r="9" spans="1:9" x14ac:dyDescent="0.25">
      <c r="A9" s="15">
        <v>7</v>
      </c>
      <c r="B9" s="35" t="s">
        <v>174</v>
      </c>
      <c r="C9" s="35" t="s">
        <v>75</v>
      </c>
      <c r="D9" s="63">
        <v>420000</v>
      </c>
      <c r="E9" s="35" t="s">
        <v>168</v>
      </c>
      <c r="F9" s="35" t="s">
        <v>175</v>
      </c>
      <c r="G9" s="37"/>
      <c r="H9" s="37"/>
      <c r="I9" s="52">
        <v>43102</v>
      </c>
    </row>
    <row r="10" spans="1:9" x14ac:dyDescent="0.25">
      <c r="A10" s="15">
        <v>8</v>
      </c>
      <c r="B10" s="35" t="s">
        <v>176</v>
      </c>
      <c r="C10" s="35" t="s">
        <v>28</v>
      </c>
      <c r="D10" s="63">
        <v>283500</v>
      </c>
      <c r="E10" s="35" t="s">
        <v>168</v>
      </c>
      <c r="F10" s="35" t="s">
        <v>177</v>
      </c>
      <c r="G10" s="37"/>
      <c r="H10" s="37"/>
      <c r="I10" s="35" t="s">
        <v>91</v>
      </c>
    </row>
    <row r="11" spans="1:9" x14ac:dyDescent="0.25">
      <c r="A11" s="5">
        <v>9</v>
      </c>
      <c r="B11" s="31" t="s">
        <v>178</v>
      </c>
      <c r="C11" s="31" t="s">
        <v>38</v>
      </c>
      <c r="D11" s="64">
        <v>388500</v>
      </c>
      <c r="E11" s="31" t="s">
        <v>168</v>
      </c>
      <c r="F11" s="44"/>
      <c r="G11" s="45">
        <v>43132</v>
      </c>
      <c r="H11" s="31" t="s">
        <v>179</v>
      </c>
      <c r="I11" s="44"/>
    </row>
    <row r="12" spans="1:9" x14ac:dyDescent="0.25">
      <c r="A12" s="5">
        <v>10</v>
      </c>
      <c r="B12" s="31" t="s">
        <v>180</v>
      </c>
      <c r="C12" s="31" t="s">
        <v>28</v>
      </c>
      <c r="D12" s="64">
        <v>283500</v>
      </c>
      <c r="E12" s="31" t="s">
        <v>168</v>
      </c>
      <c r="F12" s="44"/>
      <c r="G12" s="31" t="s">
        <v>181</v>
      </c>
      <c r="H12" s="56">
        <v>43101</v>
      </c>
      <c r="I12" s="44"/>
    </row>
    <row r="13" spans="1:9" x14ac:dyDescent="0.25">
      <c r="A13" s="5">
        <v>11</v>
      </c>
      <c r="B13" s="31" t="s">
        <v>182</v>
      </c>
      <c r="C13" s="31" t="s">
        <v>61</v>
      </c>
      <c r="D13" s="64">
        <v>283500</v>
      </c>
      <c r="E13" s="31" t="s">
        <v>168</v>
      </c>
      <c r="F13" s="44"/>
      <c r="G13" s="31" t="s">
        <v>110</v>
      </c>
      <c r="H13" s="41" t="s">
        <v>91</v>
      </c>
      <c r="I13" s="44"/>
    </row>
    <row r="16" spans="1:9" x14ac:dyDescent="0.25">
      <c r="B16" s="46"/>
      <c r="C16" s="22" t="s">
        <v>33</v>
      </c>
      <c r="D16" s="22"/>
    </row>
    <row r="17" spans="2:7" x14ac:dyDescent="0.25">
      <c r="B17" s="47"/>
      <c r="C17" s="22" t="s">
        <v>34</v>
      </c>
      <c r="D17" s="22"/>
    </row>
    <row r="18" spans="2:7" x14ac:dyDescent="0.25">
      <c r="F18" s="32" t="s">
        <v>336</v>
      </c>
      <c r="G18" s="61" t="e">
        <f>#REF!</f>
        <v>#REF!</v>
      </c>
    </row>
    <row r="19" spans="2:7" x14ac:dyDescent="0.25">
      <c r="F19" s="32" t="s">
        <v>337</v>
      </c>
      <c r="G19" s="61" t="e">
        <f>#REF!</f>
        <v>#REF!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3"/>
  <sheetViews>
    <sheetView topLeftCell="A18" workbookViewId="0">
      <selection activeCell="D3" sqref="D3:D38"/>
    </sheetView>
  </sheetViews>
  <sheetFormatPr defaultColWidth="9.140625" defaultRowHeight="15" x14ac:dyDescent="0.25"/>
  <cols>
    <col min="1" max="1" width="9.140625" style="32"/>
    <col min="2" max="2" width="21.42578125" style="32" customWidth="1"/>
    <col min="3" max="3" width="10.28515625" style="32" customWidth="1"/>
    <col min="4" max="4" width="19.140625" style="32" customWidth="1"/>
    <col min="5" max="7" width="9.140625" style="32"/>
    <col min="8" max="8" width="11.5703125" style="32" bestFit="1" customWidth="1"/>
    <col min="9" max="9" width="12.28515625" style="32" customWidth="1"/>
    <col min="10" max="10" width="9.5703125" style="32" bestFit="1" customWidth="1"/>
    <col min="11" max="16384" width="9.140625" style="32"/>
  </cols>
  <sheetData>
    <row r="2" spans="1:9" x14ac:dyDescent="0.25">
      <c r="A2" s="19" t="s">
        <v>0</v>
      </c>
      <c r="B2" s="19" t="s">
        <v>1</v>
      </c>
      <c r="C2" s="19" t="s">
        <v>2</v>
      </c>
      <c r="D2" s="19" t="s">
        <v>338</v>
      </c>
      <c r="E2" s="19" t="s">
        <v>3</v>
      </c>
      <c r="F2" s="19" t="s">
        <v>4</v>
      </c>
      <c r="G2" s="19" t="s">
        <v>5</v>
      </c>
      <c r="H2" s="19" t="s">
        <v>4</v>
      </c>
      <c r="I2" s="19" t="s">
        <v>5</v>
      </c>
    </row>
    <row r="3" spans="1:9" x14ac:dyDescent="0.25">
      <c r="A3" s="15">
        <v>1</v>
      </c>
      <c r="B3" s="15" t="s">
        <v>183</v>
      </c>
      <c r="C3" s="15" t="s">
        <v>15</v>
      </c>
      <c r="D3" s="149" t="s">
        <v>343</v>
      </c>
      <c r="E3" s="15" t="s">
        <v>184</v>
      </c>
      <c r="F3" s="34">
        <v>43076</v>
      </c>
      <c r="G3" s="53"/>
      <c r="H3" s="54"/>
      <c r="I3" s="34">
        <v>43138</v>
      </c>
    </row>
    <row r="4" spans="1:9" x14ac:dyDescent="0.25">
      <c r="A4" s="5">
        <v>2</v>
      </c>
      <c r="B4" s="5" t="s">
        <v>185</v>
      </c>
      <c r="C4" s="5" t="s">
        <v>15</v>
      </c>
      <c r="D4" s="149" t="s">
        <v>343</v>
      </c>
      <c r="E4" s="5" t="s">
        <v>184</v>
      </c>
      <c r="F4" s="33"/>
      <c r="G4" s="33">
        <v>43076</v>
      </c>
      <c r="H4" s="33">
        <v>43138</v>
      </c>
      <c r="I4" s="33"/>
    </row>
    <row r="5" spans="1:9" x14ac:dyDescent="0.25">
      <c r="A5" s="15">
        <v>3</v>
      </c>
      <c r="B5" s="15" t="s">
        <v>186</v>
      </c>
      <c r="C5" s="15" t="s">
        <v>187</v>
      </c>
      <c r="D5" s="149" t="s">
        <v>344</v>
      </c>
      <c r="E5" s="15" t="s">
        <v>184</v>
      </c>
      <c r="F5" s="34">
        <v>43076</v>
      </c>
      <c r="G5" s="34"/>
      <c r="H5" s="49"/>
      <c r="I5" s="34">
        <v>43138</v>
      </c>
    </row>
    <row r="6" spans="1:9" x14ac:dyDescent="0.25">
      <c r="A6" s="5">
        <v>4</v>
      </c>
      <c r="B6" s="5" t="s">
        <v>188</v>
      </c>
      <c r="C6" s="5" t="s">
        <v>187</v>
      </c>
      <c r="D6" s="149" t="s">
        <v>344</v>
      </c>
      <c r="E6" s="5" t="s">
        <v>184</v>
      </c>
      <c r="F6" s="33"/>
      <c r="G6" s="33">
        <v>43076</v>
      </c>
      <c r="H6" s="33">
        <v>43138</v>
      </c>
      <c r="I6" s="33"/>
    </row>
    <row r="7" spans="1:9" x14ac:dyDescent="0.25">
      <c r="A7" s="15">
        <v>5</v>
      </c>
      <c r="B7" s="15" t="s">
        <v>189</v>
      </c>
      <c r="C7" s="15" t="s">
        <v>7</v>
      </c>
      <c r="D7" s="149" t="s">
        <v>344</v>
      </c>
      <c r="E7" s="15" t="s">
        <v>184</v>
      </c>
      <c r="F7" s="34">
        <v>43061</v>
      </c>
      <c r="G7" s="34"/>
      <c r="H7" s="34"/>
      <c r="I7" s="34">
        <v>43122</v>
      </c>
    </row>
    <row r="8" spans="1:9" x14ac:dyDescent="0.25">
      <c r="A8" s="5">
        <v>6</v>
      </c>
      <c r="B8" s="5" t="s">
        <v>190</v>
      </c>
      <c r="C8" s="5" t="s">
        <v>7</v>
      </c>
      <c r="D8" s="149" t="s">
        <v>344</v>
      </c>
      <c r="E8" s="5" t="s">
        <v>184</v>
      </c>
      <c r="F8" s="33"/>
      <c r="G8" s="33">
        <v>43061</v>
      </c>
      <c r="H8" s="33">
        <v>43122</v>
      </c>
      <c r="I8" s="33"/>
    </row>
    <row r="9" spans="1:9" x14ac:dyDescent="0.25">
      <c r="A9" s="5">
        <v>7</v>
      </c>
      <c r="B9" s="5" t="s">
        <v>191</v>
      </c>
      <c r="C9" s="5" t="s">
        <v>7</v>
      </c>
      <c r="D9" s="149" t="s">
        <v>344</v>
      </c>
      <c r="E9" s="5" t="s">
        <v>184</v>
      </c>
      <c r="F9" s="33"/>
      <c r="G9" s="33">
        <v>43052</v>
      </c>
      <c r="H9" s="33">
        <v>43113</v>
      </c>
      <c r="I9" s="33"/>
    </row>
    <row r="10" spans="1:9" x14ac:dyDescent="0.25">
      <c r="A10" s="15">
        <v>8</v>
      </c>
      <c r="B10" s="15" t="s">
        <v>192</v>
      </c>
      <c r="C10" s="15" t="s">
        <v>7</v>
      </c>
      <c r="D10" s="149" t="s">
        <v>344</v>
      </c>
      <c r="E10" s="15" t="s">
        <v>184</v>
      </c>
      <c r="F10" s="34">
        <v>43052</v>
      </c>
      <c r="G10" s="34"/>
      <c r="H10" s="49"/>
      <c r="I10" s="34">
        <v>43113</v>
      </c>
    </row>
    <row r="11" spans="1:9" x14ac:dyDescent="0.25">
      <c r="A11" s="15">
        <v>9</v>
      </c>
      <c r="B11" s="15" t="s">
        <v>193</v>
      </c>
      <c r="C11" s="15" t="s">
        <v>13</v>
      </c>
      <c r="D11" s="149" t="s">
        <v>343</v>
      </c>
      <c r="E11" s="15" t="s">
        <v>184</v>
      </c>
      <c r="F11" s="34">
        <v>43076</v>
      </c>
      <c r="G11" s="34"/>
      <c r="H11" s="49"/>
      <c r="I11" s="34">
        <v>43138</v>
      </c>
    </row>
    <row r="12" spans="1:9" x14ac:dyDescent="0.25">
      <c r="A12" s="5">
        <v>10</v>
      </c>
      <c r="B12" s="5" t="s">
        <v>194</v>
      </c>
      <c r="C12" s="5" t="s">
        <v>7</v>
      </c>
      <c r="D12" s="149" t="s">
        <v>343</v>
      </c>
      <c r="E12" s="5" t="s">
        <v>184</v>
      </c>
      <c r="F12" s="33"/>
      <c r="G12" s="33">
        <v>43076</v>
      </c>
      <c r="H12" s="33">
        <v>43138</v>
      </c>
      <c r="I12" s="33"/>
    </row>
    <row r="13" spans="1:9" x14ac:dyDescent="0.25">
      <c r="A13" s="15">
        <v>11</v>
      </c>
      <c r="B13" s="15" t="s">
        <v>195</v>
      </c>
      <c r="C13" s="15" t="s">
        <v>196</v>
      </c>
      <c r="D13" s="149" t="s">
        <v>345</v>
      </c>
      <c r="E13" s="15" t="s">
        <v>184</v>
      </c>
      <c r="F13" s="34">
        <v>43040</v>
      </c>
      <c r="G13" s="34"/>
      <c r="H13" s="49"/>
      <c r="I13" s="34">
        <v>43101</v>
      </c>
    </row>
    <row r="14" spans="1:9" x14ac:dyDescent="0.25">
      <c r="A14" s="5">
        <v>12</v>
      </c>
      <c r="B14" s="5" t="s">
        <v>197</v>
      </c>
      <c r="C14" s="5" t="s">
        <v>196</v>
      </c>
      <c r="D14" s="149">
        <v>180000</v>
      </c>
      <c r="E14" s="5" t="s">
        <v>184</v>
      </c>
      <c r="F14" s="33"/>
      <c r="G14" s="33">
        <v>43040</v>
      </c>
      <c r="H14" s="33">
        <v>43101</v>
      </c>
      <c r="I14" s="33"/>
    </row>
    <row r="15" spans="1:9" x14ac:dyDescent="0.25">
      <c r="A15" s="15">
        <v>13</v>
      </c>
      <c r="B15" s="15" t="s">
        <v>198</v>
      </c>
      <c r="C15" s="15" t="s">
        <v>196</v>
      </c>
      <c r="D15" s="149" t="s">
        <v>345</v>
      </c>
      <c r="E15" s="15" t="s">
        <v>184</v>
      </c>
      <c r="F15" s="34">
        <v>43052</v>
      </c>
      <c r="G15" s="34"/>
      <c r="H15" s="49"/>
      <c r="I15" s="34">
        <v>43113</v>
      </c>
    </row>
    <row r="16" spans="1:9" x14ac:dyDescent="0.25">
      <c r="A16" s="5">
        <v>14</v>
      </c>
      <c r="B16" s="5" t="s">
        <v>199</v>
      </c>
      <c r="C16" s="5" t="s">
        <v>196</v>
      </c>
      <c r="D16" s="149" t="s">
        <v>345</v>
      </c>
      <c r="E16" s="5" t="s">
        <v>184</v>
      </c>
      <c r="F16" s="33"/>
      <c r="G16" s="33">
        <v>43052</v>
      </c>
      <c r="H16" s="33">
        <v>43113</v>
      </c>
      <c r="I16" s="33"/>
    </row>
    <row r="17" spans="1:10" x14ac:dyDescent="0.25">
      <c r="A17" s="15">
        <v>15</v>
      </c>
      <c r="B17" s="15" t="s">
        <v>200</v>
      </c>
      <c r="C17" s="15" t="s">
        <v>187</v>
      </c>
      <c r="D17" s="149" t="s">
        <v>344</v>
      </c>
      <c r="E17" s="15" t="s">
        <v>184</v>
      </c>
      <c r="F17" s="34">
        <v>43052</v>
      </c>
      <c r="G17" s="34"/>
      <c r="H17" s="55"/>
      <c r="I17" s="34">
        <v>43113</v>
      </c>
      <c r="J17" s="150">
        <f>SUM(D3:D20)</f>
        <v>180000</v>
      </c>
    </row>
    <row r="18" spans="1:10" x14ac:dyDescent="0.25">
      <c r="A18" s="5">
        <v>16</v>
      </c>
      <c r="B18" s="5" t="s">
        <v>201</v>
      </c>
      <c r="C18" s="5" t="s">
        <v>187</v>
      </c>
      <c r="D18" s="149" t="s">
        <v>344</v>
      </c>
      <c r="E18" s="5" t="s">
        <v>184</v>
      </c>
      <c r="F18" s="50"/>
      <c r="G18" s="33">
        <v>43052</v>
      </c>
      <c r="H18" s="33">
        <v>43113</v>
      </c>
      <c r="I18" s="33"/>
    </row>
    <row r="19" spans="1:10" x14ac:dyDescent="0.25">
      <c r="A19" s="15">
        <v>17</v>
      </c>
      <c r="B19" s="15" t="s">
        <v>202</v>
      </c>
      <c r="C19" s="15" t="s">
        <v>203</v>
      </c>
      <c r="D19" s="149" t="s">
        <v>342</v>
      </c>
      <c r="E19" s="15" t="s">
        <v>184</v>
      </c>
      <c r="F19" s="34">
        <v>43073</v>
      </c>
      <c r="G19" s="34"/>
      <c r="H19" s="34"/>
      <c r="I19" s="34">
        <v>43135</v>
      </c>
    </row>
    <row r="20" spans="1:10" x14ac:dyDescent="0.25">
      <c r="A20" s="5">
        <v>18</v>
      </c>
      <c r="B20" s="5" t="s">
        <v>204</v>
      </c>
      <c r="C20" s="5" t="s">
        <v>203</v>
      </c>
      <c r="D20" s="149" t="s">
        <v>342</v>
      </c>
      <c r="E20" s="5" t="s">
        <v>184</v>
      </c>
      <c r="F20" s="33"/>
      <c r="G20" s="33">
        <v>43073</v>
      </c>
      <c r="H20" s="33">
        <v>43135</v>
      </c>
      <c r="I20" s="33"/>
    </row>
    <row r="21" spans="1:10" ht="22.5" x14ac:dyDescent="0.25">
      <c r="A21" s="15">
        <v>19</v>
      </c>
      <c r="B21" s="35" t="s">
        <v>205</v>
      </c>
      <c r="C21" s="35" t="s">
        <v>75</v>
      </c>
      <c r="D21" s="63">
        <v>4733310</v>
      </c>
      <c r="E21" s="15" t="s">
        <v>184</v>
      </c>
      <c r="F21" s="35" t="s">
        <v>206</v>
      </c>
      <c r="G21" s="36"/>
      <c r="H21" s="36"/>
      <c r="I21" s="35" t="s">
        <v>207</v>
      </c>
    </row>
    <row r="22" spans="1:10" x14ac:dyDescent="0.25">
      <c r="A22" s="15">
        <v>20</v>
      </c>
      <c r="B22" s="35" t="s">
        <v>208</v>
      </c>
      <c r="C22" s="35" t="s">
        <v>209</v>
      </c>
      <c r="D22" s="63">
        <v>3249990</v>
      </c>
      <c r="E22" s="15" t="s">
        <v>184</v>
      </c>
      <c r="F22" s="52">
        <v>43049</v>
      </c>
      <c r="G22" s="37"/>
      <c r="H22" s="37"/>
      <c r="I22" s="39">
        <v>43405</v>
      </c>
    </row>
    <row r="23" spans="1:10" ht="22.5" x14ac:dyDescent="0.25">
      <c r="A23" s="15">
        <v>21</v>
      </c>
      <c r="B23" s="35" t="s">
        <v>210</v>
      </c>
      <c r="C23" s="35" t="s">
        <v>211</v>
      </c>
      <c r="D23" s="63">
        <v>1710000</v>
      </c>
      <c r="E23" s="15" t="s">
        <v>184</v>
      </c>
      <c r="F23" s="35" t="s">
        <v>212</v>
      </c>
      <c r="G23" s="37"/>
      <c r="H23" s="37"/>
      <c r="I23" s="38" t="s">
        <v>213</v>
      </c>
    </row>
    <row r="24" spans="1:10" x14ac:dyDescent="0.25">
      <c r="A24" s="15">
        <v>22</v>
      </c>
      <c r="B24" s="35" t="s">
        <v>214</v>
      </c>
      <c r="C24" s="35" t="s">
        <v>215</v>
      </c>
      <c r="D24" s="63">
        <v>1710000</v>
      </c>
      <c r="E24" s="15" t="s">
        <v>184</v>
      </c>
      <c r="F24" s="35" t="s">
        <v>216</v>
      </c>
      <c r="G24" s="37"/>
      <c r="H24" s="37"/>
      <c r="I24" s="38" t="s">
        <v>217</v>
      </c>
    </row>
    <row r="25" spans="1:10" x14ac:dyDescent="0.25">
      <c r="A25" s="15">
        <v>23</v>
      </c>
      <c r="B25" s="147" t="s">
        <v>218</v>
      </c>
      <c r="C25" s="35" t="s">
        <v>22</v>
      </c>
      <c r="D25" s="63">
        <v>3420990</v>
      </c>
      <c r="E25" s="15" t="s">
        <v>184</v>
      </c>
      <c r="F25" s="35" t="s">
        <v>219</v>
      </c>
      <c r="G25" s="37"/>
      <c r="H25" s="37"/>
      <c r="I25" s="38" t="s">
        <v>220</v>
      </c>
    </row>
    <row r="26" spans="1:10" x14ac:dyDescent="0.25">
      <c r="A26" s="15">
        <v>24</v>
      </c>
      <c r="B26" s="35" t="s">
        <v>221</v>
      </c>
      <c r="C26" s="35" t="s">
        <v>222</v>
      </c>
      <c r="D26" s="63">
        <v>1710000</v>
      </c>
      <c r="E26" s="15" t="s">
        <v>184</v>
      </c>
      <c r="F26" s="35" t="s">
        <v>212</v>
      </c>
      <c r="G26" s="37"/>
      <c r="H26" s="37"/>
      <c r="I26" s="38" t="s">
        <v>213</v>
      </c>
    </row>
    <row r="27" spans="1:10" x14ac:dyDescent="0.25">
      <c r="A27" s="15">
        <v>25</v>
      </c>
      <c r="B27" s="35" t="s">
        <v>223</v>
      </c>
      <c r="C27" s="35" t="s">
        <v>224</v>
      </c>
      <c r="D27" s="63">
        <v>1710000</v>
      </c>
      <c r="E27" s="15" t="s">
        <v>184</v>
      </c>
      <c r="F27" s="35" t="s">
        <v>212</v>
      </c>
      <c r="G27" s="37"/>
      <c r="H27" s="37"/>
      <c r="I27" s="38" t="s">
        <v>213</v>
      </c>
    </row>
    <row r="28" spans="1:10" ht="22.5" x14ac:dyDescent="0.25">
      <c r="A28" s="15">
        <v>26</v>
      </c>
      <c r="B28" s="35" t="s">
        <v>225</v>
      </c>
      <c r="C28" s="35" t="s">
        <v>226</v>
      </c>
      <c r="D28" s="63">
        <v>833310</v>
      </c>
      <c r="E28" s="15" t="s">
        <v>184</v>
      </c>
      <c r="F28" s="35" t="s">
        <v>227</v>
      </c>
      <c r="G28" s="37"/>
      <c r="H28" s="37"/>
      <c r="I28" s="38" t="s">
        <v>228</v>
      </c>
    </row>
    <row r="29" spans="1:10" x14ac:dyDescent="0.25">
      <c r="A29" s="15">
        <v>27</v>
      </c>
      <c r="B29" s="35" t="s">
        <v>229</v>
      </c>
      <c r="C29" s="35" t="s">
        <v>226</v>
      </c>
      <c r="D29" s="63">
        <v>833310</v>
      </c>
      <c r="E29" s="15" t="s">
        <v>184</v>
      </c>
      <c r="F29" s="52">
        <v>43051</v>
      </c>
      <c r="G29" s="37"/>
      <c r="H29" s="37"/>
      <c r="I29" s="39">
        <v>43407</v>
      </c>
    </row>
    <row r="30" spans="1:10" x14ac:dyDescent="0.25">
      <c r="A30" s="5">
        <v>28</v>
      </c>
      <c r="B30" s="31" t="s">
        <v>230</v>
      </c>
      <c r="C30" s="31" t="s">
        <v>75</v>
      </c>
      <c r="D30" s="63">
        <v>4733310</v>
      </c>
      <c r="E30" s="5" t="s">
        <v>184</v>
      </c>
      <c r="F30" s="40"/>
      <c r="G30" s="31" t="s">
        <v>93</v>
      </c>
      <c r="H30" s="41" t="s">
        <v>231</v>
      </c>
      <c r="I30" s="44"/>
    </row>
    <row r="31" spans="1:10" x14ac:dyDescent="0.25">
      <c r="A31" s="5">
        <v>29</v>
      </c>
      <c r="B31" s="31" t="s">
        <v>232</v>
      </c>
      <c r="C31" s="31" t="s">
        <v>75</v>
      </c>
      <c r="D31" s="63">
        <v>4733310</v>
      </c>
      <c r="E31" s="5" t="s">
        <v>184</v>
      </c>
      <c r="F31" s="40"/>
      <c r="G31" s="31" t="s">
        <v>233</v>
      </c>
      <c r="H31" s="41" t="s">
        <v>231</v>
      </c>
      <c r="I31" s="44"/>
    </row>
    <row r="32" spans="1:10" x14ac:dyDescent="0.25">
      <c r="A32" s="5">
        <v>30</v>
      </c>
      <c r="B32" s="31" t="s">
        <v>234</v>
      </c>
      <c r="C32" s="31" t="s">
        <v>209</v>
      </c>
      <c r="D32" s="63">
        <v>3249990</v>
      </c>
      <c r="E32" s="5" t="s">
        <v>184</v>
      </c>
      <c r="F32" s="44"/>
      <c r="G32" s="41" t="s">
        <v>127</v>
      </c>
      <c r="H32" s="31" t="s">
        <v>235</v>
      </c>
      <c r="I32" s="44"/>
    </row>
    <row r="33" spans="1:9" x14ac:dyDescent="0.25">
      <c r="A33" s="5">
        <v>31</v>
      </c>
      <c r="B33" s="31" t="s">
        <v>236</v>
      </c>
      <c r="C33" s="31" t="s">
        <v>224</v>
      </c>
      <c r="D33" s="63">
        <v>1710000</v>
      </c>
      <c r="E33" s="5" t="s">
        <v>184</v>
      </c>
      <c r="F33" s="44"/>
      <c r="G33" s="41" t="s">
        <v>110</v>
      </c>
      <c r="H33" s="31" t="s">
        <v>237</v>
      </c>
      <c r="I33" s="44"/>
    </row>
    <row r="34" spans="1:9" x14ac:dyDescent="0.25">
      <c r="A34" s="5">
        <v>32</v>
      </c>
      <c r="B34" s="31" t="s">
        <v>238</v>
      </c>
      <c r="C34" s="31" t="s">
        <v>22</v>
      </c>
      <c r="D34" s="63">
        <v>3420990</v>
      </c>
      <c r="E34" s="5" t="s">
        <v>184</v>
      </c>
      <c r="F34" s="44"/>
      <c r="G34" s="41" t="s">
        <v>239</v>
      </c>
      <c r="H34" s="31" t="s">
        <v>235</v>
      </c>
      <c r="I34" s="44"/>
    </row>
    <row r="35" spans="1:9" ht="22.5" x14ac:dyDescent="0.25">
      <c r="A35" s="5">
        <v>33</v>
      </c>
      <c r="B35" s="31" t="s">
        <v>240</v>
      </c>
      <c r="C35" s="31" t="s">
        <v>211</v>
      </c>
      <c r="D35" s="63">
        <v>833310</v>
      </c>
      <c r="E35" s="5" t="s">
        <v>184</v>
      </c>
      <c r="F35" s="44"/>
      <c r="G35" s="41" t="s">
        <v>241</v>
      </c>
      <c r="H35" s="31" t="s">
        <v>235</v>
      </c>
      <c r="I35" s="44"/>
    </row>
    <row r="36" spans="1:9" x14ac:dyDescent="0.25">
      <c r="A36" s="5">
        <v>34</v>
      </c>
      <c r="B36" s="31" t="s">
        <v>242</v>
      </c>
      <c r="C36" s="31" t="s">
        <v>222</v>
      </c>
      <c r="D36" s="63">
        <v>1710000</v>
      </c>
      <c r="E36" s="5" t="s">
        <v>184</v>
      </c>
      <c r="F36" s="44"/>
      <c r="G36" s="41" t="s">
        <v>110</v>
      </c>
      <c r="H36" s="31" t="s">
        <v>237</v>
      </c>
      <c r="I36" s="44"/>
    </row>
    <row r="37" spans="1:9" x14ac:dyDescent="0.25">
      <c r="A37" s="5">
        <v>35</v>
      </c>
      <c r="B37" s="31" t="s">
        <v>243</v>
      </c>
      <c r="C37" s="31" t="s">
        <v>226</v>
      </c>
      <c r="D37" s="63">
        <v>833310</v>
      </c>
      <c r="E37" s="5" t="s">
        <v>184</v>
      </c>
      <c r="F37" s="44"/>
      <c r="G37" s="41" t="s">
        <v>244</v>
      </c>
      <c r="H37" s="31" t="s">
        <v>245</v>
      </c>
      <c r="I37" s="44"/>
    </row>
    <row r="38" spans="1:9" x14ac:dyDescent="0.25">
      <c r="A38" s="5">
        <v>36</v>
      </c>
      <c r="B38" s="31" t="s">
        <v>246</v>
      </c>
      <c r="C38" s="31" t="s">
        <v>226</v>
      </c>
      <c r="D38" s="63">
        <v>833310</v>
      </c>
      <c r="E38" s="5" t="s">
        <v>184</v>
      </c>
      <c r="F38" s="44"/>
      <c r="G38" s="41" t="s">
        <v>103</v>
      </c>
      <c r="H38" s="31" t="s">
        <v>237</v>
      </c>
      <c r="I38" s="44"/>
    </row>
    <row r="39" spans="1:9" x14ac:dyDescent="0.25">
      <c r="D39" s="148">
        <f>SUM(D14:D38)</f>
        <v>42148440</v>
      </c>
    </row>
    <row r="40" spans="1:9" x14ac:dyDescent="0.25">
      <c r="B40" s="46"/>
      <c r="C40" s="22" t="s">
        <v>33</v>
      </c>
      <c r="D40" s="22"/>
    </row>
    <row r="41" spans="1:9" x14ac:dyDescent="0.25">
      <c r="B41" s="47"/>
      <c r="C41" s="22" t="s">
        <v>34</v>
      </c>
      <c r="D41" s="22"/>
    </row>
    <row r="42" spans="1:9" x14ac:dyDescent="0.25">
      <c r="F42" s="32" t="s">
        <v>336</v>
      </c>
      <c r="H42" s="61" t="e">
        <f>#REF!</f>
        <v>#REF!</v>
      </c>
    </row>
    <row r="43" spans="1:9" x14ac:dyDescent="0.25">
      <c r="F43" s="32" t="s">
        <v>337</v>
      </c>
      <c r="H43" s="61" t="e">
        <f>#REF!</f>
        <v>#REF!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3"/>
  <sheetViews>
    <sheetView workbookViewId="0">
      <selection activeCell="D3" sqref="D3:D16"/>
    </sheetView>
  </sheetViews>
  <sheetFormatPr defaultColWidth="9.140625" defaultRowHeight="15" x14ac:dyDescent="0.25"/>
  <cols>
    <col min="1" max="1" width="9.140625" style="32"/>
    <col min="2" max="2" width="23.85546875" style="32" customWidth="1"/>
    <col min="3" max="4" width="10.85546875" style="32" customWidth="1"/>
    <col min="5" max="5" width="11.28515625" style="32" customWidth="1"/>
    <col min="6" max="6" width="11.140625" style="32" customWidth="1"/>
    <col min="7" max="7" width="9.140625" style="32"/>
    <col min="8" max="9" width="11.28515625" style="32" customWidth="1"/>
    <col min="10" max="16384" width="9.140625" style="32"/>
  </cols>
  <sheetData>
    <row r="2" spans="1:9" x14ac:dyDescent="0.25">
      <c r="A2" s="19" t="s">
        <v>0</v>
      </c>
      <c r="B2" s="19" t="s">
        <v>1</v>
      </c>
      <c r="C2" s="19" t="s">
        <v>2</v>
      </c>
      <c r="D2" s="19" t="s">
        <v>338</v>
      </c>
      <c r="E2" s="19" t="s">
        <v>3</v>
      </c>
      <c r="F2" s="19" t="s">
        <v>4</v>
      </c>
      <c r="G2" s="19" t="s">
        <v>5</v>
      </c>
      <c r="H2" s="19" t="s">
        <v>4</v>
      </c>
      <c r="I2" s="19" t="s">
        <v>5</v>
      </c>
    </row>
    <row r="3" spans="1:9" x14ac:dyDescent="0.25">
      <c r="A3" s="15">
        <v>1</v>
      </c>
      <c r="B3" s="15" t="s">
        <v>247</v>
      </c>
      <c r="C3" s="15" t="s">
        <v>7</v>
      </c>
      <c r="D3" s="72" t="s">
        <v>346</v>
      </c>
      <c r="E3" s="15" t="s">
        <v>248</v>
      </c>
      <c r="F3" s="34">
        <v>43072</v>
      </c>
      <c r="G3" s="34"/>
      <c r="H3" s="34"/>
      <c r="I3" s="34">
        <v>43103</v>
      </c>
    </row>
    <row r="4" spans="1:9" x14ac:dyDescent="0.25">
      <c r="A4" s="5">
        <v>2</v>
      </c>
      <c r="B4" s="5" t="s">
        <v>249</v>
      </c>
      <c r="C4" s="5" t="s">
        <v>7</v>
      </c>
      <c r="D4" s="72" t="s">
        <v>346</v>
      </c>
      <c r="E4" s="5" t="s">
        <v>248</v>
      </c>
      <c r="F4" s="33"/>
      <c r="G4" s="33">
        <v>43072</v>
      </c>
      <c r="H4" s="33">
        <v>43103</v>
      </c>
      <c r="I4" s="33"/>
    </row>
    <row r="5" spans="1:9" x14ac:dyDescent="0.25">
      <c r="A5" s="15">
        <v>3</v>
      </c>
      <c r="B5" s="15" t="s">
        <v>250</v>
      </c>
      <c r="C5" s="15" t="s">
        <v>7</v>
      </c>
      <c r="D5" s="72" t="s">
        <v>346</v>
      </c>
      <c r="E5" s="15" t="s">
        <v>248</v>
      </c>
      <c r="F5" s="34">
        <v>43072</v>
      </c>
      <c r="G5" s="34"/>
      <c r="H5" s="34"/>
      <c r="I5" s="34">
        <v>43103</v>
      </c>
    </row>
    <row r="6" spans="1:9" x14ac:dyDescent="0.25">
      <c r="A6" s="5">
        <v>4</v>
      </c>
      <c r="B6" s="5" t="s">
        <v>251</v>
      </c>
      <c r="C6" s="5" t="s">
        <v>7</v>
      </c>
      <c r="D6" s="72" t="s">
        <v>346</v>
      </c>
      <c r="E6" s="5" t="s">
        <v>248</v>
      </c>
      <c r="F6" s="33"/>
      <c r="G6" s="33">
        <v>43072</v>
      </c>
      <c r="H6" s="33">
        <v>43103</v>
      </c>
      <c r="I6" s="33"/>
    </row>
    <row r="7" spans="1:9" x14ac:dyDescent="0.25">
      <c r="A7" s="15">
        <v>5</v>
      </c>
      <c r="B7" s="15" t="s">
        <v>252</v>
      </c>
      <c r="C7" s="15" t="s">
        <v>15</v>
      </c>
      <c r="D7" s="72" t="s">
        <v>347</v>
      </c>
      <c r="E7" s="15" t="s">
        <v>248</v>
      </c>
      <c r="F7" s="34">
        <v>43072</v>
      </c>
      <c r="G7" s="34"/>
      <c r="H7" s="34"/>
      <c r="I7" s="34">
        <v>43103</v>
      </c>
    </row>
    <row r="8" spans="1:9" x14ac:dyDescent="0.25">
      <c r="A8" s="51">
        <v>6</v>
      </c>
      <c r="B8" s="5" t="s">
        <v>253</v>
      </c>
      <c r="C8" s="5" t="s">
        <v>7</v>
      </c>
      <c r="D8" s="72" t="s">
        <v>347</v>
      </c>
      <c r="E8" s="5" t="s">
        <v>248</v>
      </c>
      <c r="F8" s="33"/>
      <c r="G8" s="33">
        <v>43072</v>
      </c>
      <c r="H8" s="33">
        <v>43103</v>
      </c>
      <c r="I8" s="33"/>
    </row>
    <row r="9" spans="1:9" x14ac:dyDescent="0.25">
      <c r="A9" s="15">
        <v>7</v>
      </c>
      <c r="B9" s="35" t="s">
        <v>254</v>
      </c>
      <c r="C9" s="35" t="s">
        <v>19</v>
      </c>
      <c r="D9" s="63">
        <v>650000</v>
      </c>
      <c r="E9" s="15" t="s">
        <v>248</v>
      </c>
      <c r="F9" s="52">
        <v>43132</v>
      </c>
      <c r="G9" s="37"/>
      <c r="H9" s="37"/>
      <c r="I9" s="52">
        <v>43133</v>
      </c>
    </row>
    <row r="10" spans="1:9" ht="19.5" customHeight="1" x14ac:dyDescent="0.25">
      <c r="A10" s="15">
        <v>8</v>
      </c>
      <c r="B10" s="35" t="s">
        <v>255</v>
      </c>
      <c r="C10" s="35" t="s">
        <v>61</v>
      </c>
      <c r="D10" s="63">
        <v>350000</v>
      </c>
      <c r="E10" s="15" t="s">
        <v>248</v>
      </c>
      <c r="F10" s="52">
        <v>43132</v>
      </c>
      <c r="G10" s="37"/>
      <c r="H10" s="37"/>
      <c r="I10" s="52">
        <v>43133</v>
      </c>
    </row>
    <row r="11" spans="1:9" ht="15" customHeight="1" x14ac:dyDescent="0.25">
      <c r="A11" s="15">
        <v>9</v>
      </c>
      <c r="B11" s="35" t="s">
        <v>256</v>
      </c>
      <c r="C11" s="35" t="s">
        <v>78</v>
      </c>
      <c r="D11" s="63">
        <v>700000</v>
      </c>
      <c r="E11" s="15" t="s">
        <v>248</v>
      </c>
      <c r="F11" s="52">
        <v>43132</v>
      </c>
      <c r="G11" s="37"/>
      <c r="H11" s="37"/>
      <c r="I11" s="52">
        <v>43133</v>
      </c>
    </row>
    <row r="12" spans="1:9" ht="18" customHeight="1" x14ac:dyDescent="0.25">
      <c r="A12" s="15">
        <v>10</v>
      </c>
      <c r="B12" s="35" t="s">
        <v>257</v>
      </c>
      <c r="C12" s="35" t="s">
        <v>134</v>
      </c>
      <c r="D12" s="63">
        <v>388500</v>
      </c>
      <c r="E12" s="15" t="s">
        <v>248</v>
      </c>
      <c r="F12" s="52">
        <v>43132</v>
      </c>
      <c r="G12" s="37"/>
      <c r="H12" s="37"/>
      <c r="I12" s="52">
        <v>43133</v>
      </c>
    </row>
    <row r="13" spans="1:9" ht="17.25" customHeight="1" x14ac:dyDescent="0.25">
      <c r="A13" s="5">
        <v>11</v>
      </c>
      <c r="B13" s="31" t="s">
        <v>258</v>
      </c>
      <c r="C13" s="31" t="s">
        <v>19</v>
      </c>
      <c r="D13" s="64">
        <v>650000</v>
      </c>
      <c r="E13" s="5" t="s">
        <v>248</v>
      </c>
      <c r="F13" s="44"/>
      <c r="G13" s="45">
        <v>43160</v>
      </c>
      <c r="H13" s="45">
        <v>43161</v>
      </c>
      <c r="I13" s="44"/>
    </row>
    <row r="14" spans="1:9" ht="17.25" customHeight="1" x14ac:dyDescent="0.25">
      <c r="A14" s="5">
        <v>12</v>
      </c>
      <c r="B14" s="31" t="s">
        <v>259</v>
      </c>
      <c r="C14" s="31" t="s">
        <v>61</v>
      </c>
      <c r="D14" s="64">
        <v>350000</v>
      </c>
      <c r="E14" s="5" t="s">
        <v>248</v>
      </c>
      <c r="F14" s="44"/>
      <c r="G14" s="45">
        <v>43160</v>
      </c>
      <c r="H14" s="45">
        <v>43161</v>
      </c>
      <c r="I14" s="44"/>
    </row>
    <row r="15" spans="1:9" ht="22.5" customHeight="1" x14ac:dyDescent="0.25">
      <c r="A15" s="5">
        <v>13</v>
      </c>
      <c r="B15" s="31" t="s">
        <v>260</v>
      </c>
      <c r="C15" s="31" t="s">
        <v>78</v>
      </c>
      <c r="D15" s="64">
        <v>750000</v>
      </c>
      <c r="E15" s="5" t="s">
        <v>248</v>
      </c>
      <c r="F15" s="44"/>
      <c r="G15" s="45">
        <v>43160</v>
      </c>
      <c r="H15" s="45">
        <v>43161</v>
      </c>
      <c r="I15" s="44"/>
    </row>
    <row r="16" spans="1:9" ht="20.25" customHeight="1" x14ac:dyDescent="0.25">
      <c r="A16" s="5">
        <v>14</v>
      </c>
      <c r="B16" s="31" t="s">
        <v>261</v>
      </c>
      <c r="C16" s="31" t="s">
        <v>134</v>
      </c>
      <c r="D16" s="64">
        <v>388500</v>
      </c>
      <c r="E16" s="5" t="s">
        <v>248</v>
      </c>
      <c r="F16" s="44"/>
      <c r="G16" s="45">
        <v>43160</v>
      </c>
      <c r="H16" s="45">
        <v>43161</v>
      </c>
      <c r="I16" s="44"/>
    </row>
    <row r="19" spans="2:6" x14ac:dyDescent="0.25">
      <c r="B19" s="46"/>
      <c r="C19" s="22" t="s">
        <v>33</v>
      </c>
      <c r="D19" s="22"/>
    </row>
    <row r="20" spans="2:6" x14ac:dyDescent="0.25">
      <c r="B20" s="47"/>
      <c r="C20" s="22" t="s">
        <v>34</v>
      </c>
      <c r="D20" s="22"/>
    </row>
    <row r="22" spans="2:6" x14ac:dyDescent="0.25">
      <c r="F22" s="62" t="e">
        <f>#REF!</f>
        <v>#REF!</v>
      </c>
    </row>
    <row r="23" spans="2:6" x14ac:dyDescent="0.25">
      <c r="F23" s="62" t="e">
        <f>#REF!</f>
        <v>#REF!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3"/>
  <sheetViews>
    <sheetView topLeftCell="B16" workbookViewId="0">
      <selection activeCell="D3" sqref="D3:D37"/>
    </sheetView>
  </sheetViews>
  <sheetFormatPr defaultColWidth="9.140625" defaultRowHeight="15" x14ac:dyDescent="0.25"/>
  <cols>
    <col min="1" max="1" width="9.140625" style="32"/>
    <col min="2" max="2" width="26.5703125" style="32" customWidth="1"/>
    <col min="3" max="5" width="14.140625" style="32" customWidth="1"/>
    <col min="6" max="6" width="12.7109375" style="32" customWidth="1"/>
    <col min="7" max="7" width="10.28515625" style="32" customWidth="1"/>
    <col min="8" max="8" width="9.85546875" style="32" customWidth="1"/>
    <col min="9" max="9" width="10" style="32" customWidth="1"/>
    <col min="10" max="16384" width="9.140625" style="32"/>
  </cols>
  <sheetData>
    <row r="2" spans="1:9" ht="18.75" customHeight="1" x14ac:dyDescent="0.25">
      <c r="A2" s="19" t="s">
        <v>0</v>
      </c>
      <c r="B2" s="19" t="s">
        <v>1</v>
      </c>
      <c r="C2" s="19" t="s">
        <v>2</v>
      </c>
      <c r="D2" s="19" t="s">
        <v>338</v>
      </c>
      <c r="E2" s="19" t="s">
        <v>3</v>
      </c>
      <c r="F2" s="19" t="s">
        <v>4</v>
      </c>
      <c r="G2" s="19" t="s">
        <v>5</v>
      </c>
      <c r="H2" s="19" t="s">
        <v>4</v>
      </c>
      <c r="I2" s="19" t="s">
        <v>5</v>
      </c>
    </row>
    <row r="3" spans="1:9" x14ac:dyDescent="0.25">
      <c r="A3" s="5">
        <v>1</v>
      </c>
      <c r="B3" s="5" t="s">
        <v>314</v>
      </c>
      <c r="C3" s="5" t="s">
        <v>7</v>
      </c>
      <c r="D3" s="73" t="s">
        <v>344</v>
      </c>
      <c r="E3" s="5" t="s">
        <v>315</v>
      </c>
      <c r="F3" s="33"/>
      <c r="G3" s="33">
        <v>43056</v>
      </c>
      <c r="H3" s="33">
        <v>43117</v>
      </c>
      <c r="I3" s="33"/>
    </row>
    <row r="4" spans="1:9" x14ac:dyDescent="0.25">
      <c r="A4" s="5">
        <v>2</v>
      </c>
      <c r="B4" s="5" t="s">
        <v>316</v>
      </c>
      <c r="C4" s="5" t="s">
        <v>7</v>
      </c>
      <c r="D4" s="73" t="s">
        <v>344</v>
      </c>
      <c r="E4" s="5" t="s">
        <v>315</v>
      </c>
      <c r="F4" s="33"/>
      <c r="G4" s="33">
        <v>43000</v>
      </c>
      <c r="H4" s="33">
        <v>43100</v>
      </c>
      <c r="I4" s="33"/>
    </row>
    <row r="5" spans="1:9" x14ac:dyDescent="0.25">
      <c r="A5" s="15">
        <v>3</v>
      </c>
      <c r="B5" s="15" t="s">
        <v>317</v>
      </c>
      <c r="C5" s="15" t="s">
        <v>15</v>
      </c>
      <c r="D5" s="73" t="s">
        <v>343</v>
      </c>
      <c r="E5" s="15" t="s">
        <v>315</v>
      </c>
      <c r="F5" s="34">
        <v>43056</v>
      </c>
      <c r="G5" s="34"/>
      <c r="H5" s="34"/>
      <c r="I5" s="34">
        <v>43117</v>
      </c>
    </row>
    <row r="6" spans="1:9" x14ac:dyDescent="0.25">
      <c r="A6" s="5">
        <v>4</v>
      </c>
      <c r="B6" s="5" t="s">
        <v>318</v>
      </c>
      <c r="C6" s="5" t="s">
        <v>15</v>
      </c>
      <c r="D6" s="73" t="s">
        <v>343</v>
      </c>
      <c r="E6" s="5" t="s">
        <v>315</v>
      </c>
      <c r="F6" s="33"/>
      <c r="G6" s="33">
        <v>43056</v>
      </c>
      <c r="H6" s="33">
        <v>43117</v>
      </c>
      <c r="I6" s="33"/>
    </row>
    <row r="7" spans="1:9" x14ac:dyDescent="0.25">
      <c r="A7" s="15">
        <v>5</v>
      </c>
      <c r="B7" s="15" t="s">
        <v>319</v>
      </c>
      <c r="C7" s="15" t="s">
        <v>187</v>
      </c>
      <c r="D7" s="73" t="s">
        <v>344</v>
      </c>
      <c r="E7" s="15" t="s">
        <v>315</v>
      </c>
      <c r="F7" s="34">
        <v>43056</v>
      </c>
      <c r="G7" s="34"/>
      <c r="H7" s="34"/>
      <c r="I7" s="34">
        <v>43117</v>
      </c>
    </row>
    <row r="8" spans="1:9" x14ac:dyDescent="0.25">
      <c r="A8" s="5">
        <v>6</v>
      </c>
      <c r="B8" s="5" t="s">
        <v>320</v>
      </c>
      <c r="C8" s="5" t="s">
        <v>187</v>
      </c>
      <c r="D8" s="73" t="s">
        <v>344</v>
      </c>
      <c r="E8" s="5" t="s">
        <v>315</v>
      </c>
      <c r="F8" s="33"/>
      <c r="G8" s="33">
        <v>43056</v>
      </c>
      <c r="H8" s="33">
        <v>43117</v>
      </c>
      <c r="I8" s="33"/>
    </row>
    <row r="9" spans="1:9" x14ac:dyDescent="0.25">
      <c r="A9" s="15">
        <v>7</v>
      </c>
      <c r="B9" s="15" t="s">
        <v>321</v>
      </c>
      <c r="C9" s="15" t="s">
        <v>13</v>
      </c>
      <c r="D9" s="73" t="s">
        <v>343</v>
      </c>
      <c r="E9" s="15" t="s">
        <v>315</v>
      </c>
      <c r="F9" s="34">
        <v>42973</v>
      </c>
      <c r="G9" s="34"/>
      <c r="H9" s="34"/>
      <c r="I9" s="34">
        <v>43157</v>
      </c>
    </row>
    <row r="10" spans="1:9" x14ac:dyDescent="0.25">
      <c r="A10" s="15">
        <v>8</v>
      </c>
      <c r="B10" s="15" t="s">
        <v>322</v>
      </c>
      <c r="C10" s="15" t="s">
        <v>196</v>
      </c>
      <c r="D10" s="73" t="s">
        <v>345</v>
      </c>
      <c r="E10" s="15" t="s">
        <v>315</v>
      </c>
      <c r="F10" s="34">
        <v>43056</v>
      </c>
      <c r="G10" s="34"/>
      <c r="H10" s="34"/>
      <c r="I10" s="34">
        <v>43117</v>
      </c>
    </row>
    <row r="11" spans="1:9" x14ac:dyDescent="0.25">
      <c r="A11" s="5">
        <v>9</v>
      </c>
      <c r="B11" s="5" t="s">
        <v>323</v>
      </c>
      <c r="C11" s="5" t="s">
        <v>196</v>
      </c>
      <c r="D11" s="73" t="s">
        <v>345</v>
      </c>
      <c r="E11" s="5" t="s">
        <v>315</v>
      </c>
      <c r="F11" s="33"/>
      <c r="G11" s="33">
        <v>43056</v>
      </c>
      <c r="H11" s="33">
        <v>43117</v>
      </c>
      <c r="I11" s="33"/>
    </row>
    <row r="12" spans="1:9" x14ac:dyDescent="0.25">
      <c r="A12" s="15">
        <v>10</v>
      </c>
      <c r="B12" s="15" t="s">
        <v>324</v>
      </c>
      <c r="C12" s="15" t="s">
        <v>7</v>
      </c>
      <c r="D12" s="73" t="s">
        <v>344</v>
      </c>
      <c r="E12" s="15" t="s">
        <v>315</v>
      </c>
      <c r="F12" s="34">
        <v>42994</v>
      </c>
      <c r="G12" s="34"/>
      <c r="H12" s="34"/>
      <c r="I12" s="34">
        <v>43100</v>
      </c>
    </row>
    <row r="13" spans="1:9" x14ac:dyDescent="0.25">
      <c r="A13" s="15">
        <v>11</v>
      </c>
      <c r="B13" s="15" t="s">
        <v>325</v>
      </c>
      <c r="C13" s="15" t="s">
        <v>7</v>
      </c>
      <c r="D13" s="73" t="s">
        <v>344</v>
      </c>
      <c r="E13" s="15" t="s">
        <v>315</v>
      </c>
      <c r="F13" s="34">
        <v>43056</v>
      </c>
      <c r="G13" s="34"/>
      <c r="H13" s="34"/>
      <c r="I13" s="34">
        <v>43117</v>
      </c>
    </row>
    <row r="14" spans="1:9" x14ac:dyDescent="0.25">
      <c r="A14" s="15">
        <v>12</v>
      </c>
      <c r="B14" s="15" t="s">
        <v>326</v>
      </c>
      <c r="C14" s="15" t="s">
        <v>203</v>
      </c>
      <c r="D14" s="73" t="s">
        <v>342</v>
      </c>
      <c r="E14" s="15" t="s">
        <v>315</v>
      </c>
      <c r="F14" s="34">
        <v>43056</v>
      </c>
      <c r="G14" s="34"/>
      <c r="H14" s="34"/>
      <c r="I14" s="34">
        <v>43117</v>
      </c>
    </row>
    <row r="15" spans="1:9" x14ac:dyDescent="0.25">
      <c r="A15" s="5">
        <v>13</v>
      </c>
      <c r="B15" s="5" t="s">
        <v>327</v>
      </c>
      <c r="C15" s="5" t="s">
        <v>203</v>
      </c>
      <c r="D15" s="73" t="s">
        <v>342</v>
      </c>
      <c r="E15" s="5" t="s">
        <v>315</v>
      </c>
      <c r="F15" s="33"/>
      <c r="G15" s="33">
        <v>43056</v>
      </c>
      <c r="H15" s="33">
        <v>43117</v>
      </c>
      <c r="I15" s="33"/>
    </row>
    <row r="16" spans="1:9" x14ac:dyDescent="0.25">
      <c r="A16" s="15">
        <v>14</v>
      </c>
      <c r="B16" s="15" t="s">
        <v>328</v>
      </c>
      <c r="C16" s="15" t="s">
        <v>187</v>
      </c>
      <c r="D16" s="73" t="s">
        <v>344</v>
      </c>
      <c r="E16" s="15" t="s">
        <v>315</v>
      </c>
      <c r="F16" s="34">
        <v>43056</v>
      </c>
      <c r="G16" s="34"/>
      <c r="H16" s="34"/>
      <c r="I16" s="34">
        <v>43117</v>
      </c>
    </row>
    <row r="17" spans="1:9" x14ac:dyDescent="0.25">
      <c r="A17" s="5">
        <v>15</v>
      </c>
      <c r="B17" s="5" t="s">
        <v>329</v>
      </c>
      <c r="C17" s="5" t="s">
        <v>187</v>
      </c>
      <c r="D17" s="73" t="s">
        <v>344</v>
      </c>
      <c r="E17" s="5" t="s">
        <v>315</v>
      </c>
      <c r="F17" s="33"/>
      <c r="G17" s="33">
        <v>43056</v>
      </c>
      <c r="H17" s="33">
        <v>43117</v>
      </c>
      <c r="I17" s="33"/>
    </row>
    <row r="18" spans="1:9" x14ac:dyDescent="0.25">
      <c r="A18" s="15">
        <v>16</v>
      </c>
      <c r="B18" s="15" t="s">
        <v>330</v>
      </c>
      <c r="C18" s="15" t="s">
        <v>7</v>
      </c>
      <c r="D18" s="73" t="s">
        <v>344</v>
      </c>
      <c r="E18" s="15" t="s">
        <v>315</v>
      </c>
      <c r="F18" s="34">
        <v>43056</v>
      </c>
      <c r="G18" s="34"/>
      <c r="H18" s="34"/>
      <c r="I18" s="34">
        <v>43117</v>
      </c>
    </row>
    <row r="19" spans="1:9" x14ac:dyDescent="0.25">
      <c r="A19" s="5">
        <v>17</v>
      </c>
      <c r="B19" s="5" t="s">
        <v>331</v>
      </c>
      <c r="C19" s="5" t="s">
        <v>187</v>
      </c>
      <c r="D19" s="73" t="s">
        <v>344</v>
      </c>
      <c r="E19" s="5" t="s">
        <v>315</v>
      </c>
      <c r="F19" s="33"/>
      <c r="G19" s="33">
        <v>43056</v>
      </c>
      <c r="H19" s="33">
        <v>43117</v>
      </c>
      <c r="I19" s="33"/>
    </row>
    <row r="20" spans="1:9" x14ac:dyDescent="0.25">
      <c r="A20" s="15">
        <v>18</v>
      </c>
      <c r="B20" s="15" t="s">
        <v>332</v>
      </c>
      <c r="C20" s="15" t="s">
        <v>15</v>
      </c>
      <c r="D20" s="73" t="s">
        <v>343</v>
      </c>
      <c r="E20" s="15" t="s">
        <v>315</v>
      </c>
      <c r="F20" s="34">
        <v>43061</v>
      </c>
      <c r="G20" s="34"/>
      <c r="H20" s="34"/>
      <c r="I20" s="34">
        <v>43122</v>
      </c>
    </row>
    <row r="21" spans="1:9" x14ac:dyDescent="0.25">
      <c r="A21" s="5">
        <v>19</v>
      </c>
      <c r="B21" s="5" t="s">
        <v>333</v>
      </c>
      <c r="C21" s="5" t="s">
        <v>187</v>
      </c>
      <c r="D21" s="73" t="s">
        <v>344</v>
      </c>
      <c r="E21" s="5" t="s">
        <v>315</v>
      </c>
      <c r="F21" s="33"/>
      <c r="G21" s="33">
        <v>43061</v>
      </c>
      <c r="H21" s="33">
        <v>43122</v>
      </c>
      <c r="I21" s="33"/>
    </row>
    <row r="22" spans="1:9" x14ac:dyDescent="0.25">
      <c r="A22" s="15">
        <v>20</v>
      </c>
      <c r="B22" s="35" t="s">
        <v>281</v>
      </c>
      <c r="C22" s="35" t="s">
        <v>75</v>
      </c>
      <c r="D22" s="63">
        <v>2761620</v>
      </c>
      <c r="E22" s="15" t="s">
        <v>315</v>
      </c>
      <c r="F22" s="35" t="s">
        <v>282</v>
      </c>
      <c r="G22" s="36"/>
      <c r="H22" s="36"/>
      <c r="I22" s="35" t="s">
        <v>283</v>
      </c>
    </row>
    <row r="23" spans="1:9" x14ac:dyDescent="0.25">
      <c r="A23" s="15">
        <v>21</v>
      </c>
      <c r="B23" s="35" t="s">
        <v>284</v>
      </c>
      <c r="C23" s="35" t="s">
        <v>209</v>
      </c>
      <c r="D23" s="63">
        <v>1950000</v>
      </c>
      <c r="E23" s="15" t="s">
        <v>315</v>
      </c>
      <c r="F23" s="35" t="s">
        <v>285</v>
      </c>
      <c r="G23" s="37"/>
      <c r="H23" s="37"/>
      <c r="I23" s="38" t="s">
        <v>286</v>
      </c>
    </row>
    <row r="24" spans="1:9" x14ac:dyDescent="0.25">
      <c r="A24" s="15">
        <v>22</v>
      </c>
      <c r="B24" s="35" t="s">
        <v>287</v>
      </c>
      <c r="C24" s="35" t="s">
        <v>211</v>
      </c>
      <c r="D24" s="63">
        <v>1500000</v>
      </c>
      <c r="E24" s="15" t="s">
        <v>315</v>
      </c>
      <c r="F24" s="35" t="s">
        <v>26</v>
      </c>
      <c r="G24" s="37"/>
      <c r="H24" s="37"/>
      <c r="I24" s="38" t="s">
        <v>288</v>
      </c>
    </row>
    <row r="25" spans="1:9" x14ac:dyDescent="0.25">
      <c r="A25" s="15">
        <v>23</v>
      </c>
      <c r="B25" s="35" t="s">
        <v>289</v>
      </c>
      <c r="C25" s="35" t="s">
        <v>290</v>
      </c>
      <c r="D25" s="63">
        <v>833310</v>
      </c>
      <c r="E25" s="15" t="s">
        <v>315</v>
      </c>
      <c r="F25" s="35" t="s">
        <v>26</v>
      </c>
      <c r="G25" s="37"/>
      <c r="H25" s="37"/>
      <c r="I25" s="38" t="s">
        <v>291</v>
      </c>
    </row>
    <row r="26" spans="1:9" ht="18.75" customHeight="1" x14ac:dyDescent="0.25">
      <c r="A26" s="15">
        <v>24</v>
      </c>
      <c r="B26" s="35" t="s">
        <v>292</v>
      </c>
      <c r="C26" s="35" t="s">
        <v>22</v>
      </c>
      <c r="D26" s="63">
        <v>2550000</v>
      </c>
      <c r="E26" s="15" t="s">
        <v>315</v>
      </c>
      <c r="F26" s="35" t="s">
        <v>293</v>
      </c>
      <c r="G26" s="37"/>
      <c r="H26" s="37"/>
      <c r="I26" s="39">
        <v>43051</v>
      </c>
    </row>
    <row r="27" spans="1:9" x14ac:dyDescent="0.25">
      <c r="A27" s="15">
        <v>25</v>
      </c>
      <c r="B27" s="35" t="s">
        <v>294</v>
      </c>
      <c r="C27" s="35" t="s">
        <v>222</v>
      </c>
      <c r="D27" s="63">
        <v>1500000</v>
      </c>
      <c r="E27" s="15" t="s">
        <v>315</v>
      </c>
      <c r="F27" s="35" t="s">
        <v>26</v>
      </c>
      <c r="G27" s="37"/>
      <c r="H27" s="37"/>
      <c r="I27" s="38" t="s">
        <v>291</v>
      </c>
    </row>
    <row r="28" spans="1:9" x14ac:dyDescent="0.25">
      <c r="A28" s="15">
        <v>26</v>
      </c>
      <c r="B28" s="35" t="s">
        <v>295</v>
      </c>
      <c r="C28" s="35" t="s">
        <v>224</v>
      </c>
      <c r="D28" s="63">
        <v>1200000</v>
      </c>
      <c r="E28" s="15" t="s">
        <v>315</v>
      </c>
      <c r="F28" s="35" t="s">
        <v>296</v>
      </c>
      <c r="G28" s="37"/>
      <c r="H28" s="37"/>
      <c r="I28" s="38" t="s">
        <v>104</v>
      </c>
    </row>
    <row r="29" spans="1:9" x14ac:dyDescent="0.25">
      <c r="A29" s="15">
        <v>27</v>
      </c>
      <c r="B29" s="35" t="s">
        <v>297</v>
      </c>
      <c r="C29" s="35" t="s">
        <v>226</v>
      </c>
      <c r="D29" s="63">
        <v>833310</v>
      </c>
      <c r="E29" s="15" t="s">
        <v>315</v>
      </c>
      <c r="F29" s="35" t="s">
        <v>298</v>
      </c>
      <c r="G29" s="37"/>
      <c r="H29" s="37"/>
      <c r="I29" s="38" t="s">
        <v>291</v>
      </c>
    </row>
    <row r="30" spans="1:9" x14ac:dyDescent="0.25">
      <c r="A30" s="5">
        <v>28</v>
      </c>
      <c r="B30" s="31" t="s">
        <v>299</v>
      </c>
      <c r="C30" s="31" t="s">
        <v>75</v>
      </c>
      <c r="D30" s="63">
        <v>2761620</v>
      </c>
      <c r="E30" s="5" t="s">
        <v>315</v>
      </c>
      <c r="F30" s="40"/>
      <c r="G30" s="31" t="s">
        <v>177</v>
      </c>
      <c r="H30" s="31" t="s">
        <v>300</v>
      </c>
      <c r="I30" s="31"/>
    </row>
    <row r="31" spans="1:9" ht="22.5" x14ac:dyDescent="0.25">
      <c r="A31" s="5">
        <v>29</v>
      </c>
      <c r="B31" s="31" t="s">
        <v>301</v>
      </c>
      <c r="C31" s="31" t="s">
        <v>209</v>
      </c>
      <c r="D31" s="63">
        <v>1950000</v>
      </c>
      <c r="E31" s="5" t="s">
        <v>315</v>
      </c>
      <c r="F31" s="31"/>
      <c r="G31" s="41" t="s">
        <v>302</v>
      </c>
      <c r="H31" s="31" t="s">
        <v>303</v>
      </c>
      <c r="I31" s="31"/>
    </row>
    <row r="32" spans="1:9" x14ac:dyDescent="0.25">
      <c r="A32" s="5">
        <v>30</v>
      </c>
      <c r="B32" s="31" t="s">
        <v>304</v>
      </c>
      <c r="C32" s="31" t="s">
        <v>211</v>
      </c>
      <c r="D32" s="63">
        <v>1500000</v>
      </c>
      <c r="E32" s="5" t="s">
        <v>315</v>
      </c>
      <c r="F32" s="42"/>
      <c r="G32" s="31" t="s">
        <v>305</v>
      </c>
      <c r="H32" s="31" t="s">
        <v>300</v>
      </c>
      <c r="I32" s="43"/>
    </row>
    <row r="33" spans="1:9" ht="23.25" customHeight="1" x14ac:dyDescent="0.25">
      <c r="A33" s="5">
        <v>31</v>
      </c>
      <c r="B33" s="31" t="s">
        <v>306</v>
      </c>
      <c r="C33" s="31" t="s">
        <v>290</v>
      </c>
      <c r="D33" s="63">
        <v>833310</v>
      </c>
      <c r="E33" s="5" t="s">
        <v>315</v>
      </c>
      <c r="F33" s="44"/>
      <c r="G33" s="31" t="s">
        <v>305</v>
      </c>
      <c r="H33" s="31" t="s">
        <v>300</v>
      </c>
      <c r="I33" s="44"/>
    </row>
    <row r="34" spans="1:9" x14ac:dyDescent="0.25">
      <c r="A34" s="5">
        <v>32</v>
      </c>
      <c r="B34" s="31" t="s">
        <v>307</v>
      </c>
      <c r="C34" s="31" t="s">
        <v>22</v>
      </c>
      <c r="D34" s="63">
        <v>2550000</v>
      </c>
      <c r="E34" s="5" t="s">
        <v>315</v>
      </c>
      <c r="F34" s="44"/>
      <c r="G34" s="31" t="s">
        <v>308</v>
      </c>
      <c r="H34" s="31" t="s">
        <v>309</v>
      </c>
      <c r="I34" s="44"/>
    </row>
    <row r="35" spans="1:9" x14ac:dyDescent="0.25">
      <c r="A35" s="5">
        <v>33</v>
      </c>
      <c r="B35" s="31" t="s">
        <v>310</v>
      </c>
      <c r="C35" s="31" t="s">
        <v>222</v>
      </c>
      <c r="D35" s="63">
        <v>1500000</v>
      </c>
      <c r="E35" s="5" t="s">
        <v>315</v>
      </c>
      <c r="F35" s="44"/>
      <c r="G35" s="31" t="s">
        <v>305</v>
      </c>
      <c r="H35" s="31" t="s">
        <v>300</v>
      </c>
      <c r="I35" s="44"/>
    </row>
    <row r="36" spans="1:9" x14ac:dyDescent="0.25">
      <c r="A36" s="5">
        <v>34</v>
      </c>
      <c r="B36" s="31" t="s">
        <v>311</v>
      </c>
      <c r="C36" s="31" t="s">
        <v>224</v>
      </c>
      <c r="D36" s="63">
        <v>1200000</v>
      </c>
      <c r="E36" s="5" t="s">
        <v>315</v>
      </c>
      <c r="F36" s="44"/>
      <c r="G36" s="31" t="s">
        <v>312</v>
      </c>
      <c r="H36" s="45">
        <v>43161</v>
      </c>
      <c r="I36" s="44"/>
    </row>
    <row r="37" spans="1:9" x14ac:dyDescent="0.25">
      <c r="A37" s="5">
        <v>35</v>
      </c>
      <c r="B37" s="31" t="s">
        <v>313</v>
      </c>
      <c r="C37" s="31" t="s">
        <v>226</v>
      </c>
      <c r="D37" s="63">
        <v>833310</v>
      </c>
      <c r="E37" s="5" t="s">
        <v>315</v>
      </c>
      <c r="F37" s="44"/>
      <c r="G37" s="31" t="s">
        <v>177</v>
      </c>
      <c r="H37" s="31" t="s">
        <v>300</v>
      </c>
      <c r="I37" s="44"/>
    </row>
    <row r="39" spans="1:9" x14ac:dyDescent="0.25">
      <c r="B39" s="46"/>
      <c r="C39" s="22" t="s">
        <v>33</v>
      </c>
      <c r="D39" s="22"/>
    </row>
    <row r="40" spans="1:9" x14ac:dyDescent="0.25">
      <c r="B40" s="47"/>
      <c r="C40" s="22" t="s">
        <v>34</v>
      </c>
      <c r="D40" s="22"/>
    </row>
    <row r="42" spans="1:9" x14ac:dyDescent="0.25">
      <c r="F42" s="61" t="e">
        <f>#REF!</f>
        <v>#REF!</v>
      </c>
    </row>
    <row r="43" spans="1:9" x14ac:dyDescent="0.25">
      <c r="F43" s="61" t="e">
        <f>#REF!</f>
        <v>#REF!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2"/>
  <sheetViews>
    <sheetView workbookViewId="0">
      <selection activeCell="D3" sqref="D3:D19"/>
    </sheetView>
  </sheetViews>
  <sheetFormatPr defaultColWidth="9.140625" defaultRowHeight="15" x14ac:dyDescent="0.25"/>
  <cols>
    <col min="1" max="1" width="9.140625" style="32"/>
    <col min="2" max="2" width="23.85546875" style="32" customWidth="1"/>
    <col min="3" max="4" width="13.140625" style="32" customWidth="1"/>
    <col min="5" max="5" width="20.7109375" style="32" customWidth="1"/>
    <col min="6" max="8" width="9.140625" style="32"/>
    <col min="9" max="9" width="11.42578125" style="32" customWidth="1"/>
    <col min="10" max="16384" width="9.140625" style="32"/>
  </cols>
  <sheetData>
    <row r="2" spans="1:9" x14ac:dyDescent="0.25">
      <c r="A2" s="19" t="s">
        <v>0</v>
      </c>
      <c r="B2" s="19" t="s">
        <v>1</v>
      </c>
      <c r="C2" s="19" t="s">
        <v>2</v>
      </c>
      <c r="D2" s="19" t="s">
        <v>338</v>
      </c>
      <c r="E2" s="19" t="s">
        <v>3</v>
      </c>
      <c r="F2" s="19" t="s">
        <v>4</v>
      </c>
      <c r="G2" s="19" t="s">
        <v>5</v>
      </c>
      <c r="H2" s="19" t="s">
        <v>4</v>
      </c>
      <c r="I2" s="19" t="s">
        <v>5</v>
      </c>
    </row>
    <row r="3" spans="1:9" x14ac:dyDescent="0.25">
      <c r="A3" s="15">
        <v>1</v>
      </c>
      <c r="B3" s="15" t="s">
        <v>262</v>
      </c>
      <c r="C3" s="15" t="s">
        <v>15</v>
      </c>
      <c r="D3" s="73" t="s">
        <v>344</v>
      </c>
      <c r="E3" s="15" t="s">
        <v>263</v>
      </c>
      <c r="F3" s="34">
        <v>43056</v>
      </c>
      <c r="G3" s="34"/>
      <c r="H3" s="48"/>
      <c r="I3" s="49">
        <v>43117</v>
      </c>
    </row>
    <row r="4" spans="1:9" x14ac:dyDescent="0.25">
      <c r="A4" s="5">
        <v>2</v>
      </c>
      <c r="B4" s="5" t="s">
        <v>264</v>
      </c>
      <c r="C4" s="5" t="s">
        <v>42</v>
      </c>
      <c r="D4" s="73" t="s">
        <v>344</v>
      </c>
      <c r="E4" s="5" t="s">
        <v>263</v>
      </c>
      <c r="F4" s="33"/>
      <c r="G4" s="50">
        <v>43056</v>
      </c>
      <c r="H4" s="50">
        <v>43117</v>
      </c>
      <c r="I4" s="50"/>
    </row>
    <row r="5" spans="1:9" x14ac:dyDescent="0.25">
      <c r="A5" s="15">
        <v>3</v>
      </c>
      <c r="B5" s="15" t="s">
        <v>265</v>
      </c>
      <c r="C5" s="15" t="s">
        <v>42</v>
      </c>
      <c r="D5" s="73" t="s">
        <v>344</v>
      </c>
      <c r="E5" s="15" t="s">
        <v>263</v>
      </c>
      <c r="F5" s="34">
        <v>43056</v>
      </c>
      <c r="G5" s="34"/>
      <c r="H5" s="48"/>
      <c r="I5" s="49">
        <v>43117</v>
      </c>
    </row>
    <row r="6" spans="1:9" x14ac:dyDescent="0.25">
      <c r="A6" s="5">
        <v>4</v>
      </c>
      <c r="B6" s="5" t="s">
        <v>266</v>
      </c>
      <c r="C6" s="5" t="s">
        <v>42</v>
      </c>
      <c r="D6" s="73" t="s">
        <v>344</v>
      </c>
      <c r="E6" s="5" t="s">
        <v>263</v>
      </c>
      <c r="F6" s="33"/>
      <c r="G6" s="33">
        <v>43056</v>
      </c>
      <c r="H6" s="33">
        <v>43117</v>
      </c>
      <c r="I6" s="33"/>
    </row>
    <row r="7" spans="1:9" x14ac:dyDescent="0.25">
      <c r="A7" s="15">
        <v>5</v>
      </c>
      <c r="B7" s="15" t="s">
        <v>267</v>
      </c>
      <c r="C7" s="15" t="s">
        <v>7</v>
      </c>
      <c r="D7" s="73" t="s">
        <v>344</v>
      </c>
      <c r="E7" s="15" t="s">
        <v>263</v>
      </c>
      <c r="F7" s="34">
        <v>43056</v>
      </c>
      <c r="G7" s="34"/>
      <c r="H7" s="34"/>
      <c r="I7" s="34">
        <v>43117</v>
      </c>
    </row>
    <row r="8" spans="1:9" x14ac:dyDescent="0.25">
      <c r="A8" s="5">
        <v>6</v>
      </c>
      <c r="B8" s="5" t="s">
        <v>268</v>
      </c>
      <c r="C8" s="5" t="s">
        <v>7</v>
      </c>
      <c r="D8" s="73" t="s">
        <v>344</v>
      </c>
      <c r="E8" s="5" t="s">
        <v>263</v>
      </c>
      <c r="F8" s="33"/>
      <c r="G8" s="33">
        <v>43056</v>
      </c>
      <c r="H8" s="33">
        <v>43117</v>
      </c>
      <c r="I8" s="33"/>
    </row>
    <row r="9" spans="1:9" x14ac:dyDescent="0.25">
      <c r="A9" s="15">
        <v>7</v>
      </c>
      <c r="B9" s="15" t="s">
        <v>269</v>
      </c>
      <c r="C9" s="15" t="s">
        <v>7</v>
      </c>
      <c r="D9" s="73" t="s">
        <v>344</v>
      </c>
      <c r="E9" s="15" t="s">
        <v>263</v>
      </c>
      <c r="F9" s="34">
        <v>43056</v>
      </c>
      <c r="G9" s="34"/>
      <c r="H9" s="34"/>
      <c r="I9" s="34">
        <v>43117</v>
      </c>
    </row>
    <row r="10" spans="1:9" x14ac:dyDescent="0.25">
      <c r="A10" s="5">
        <v>8</v>
      </c>
      <c r="B10" s="5" t="s">
        <v>270</v>
      </c>
      <c r="C10" s="5" t="s">
        <v>7</v>
      </c>
      <c r="D10" s="73" t="s">
        <v>344</v>
      </c>
      <c r="E10" s="5" t="s">
        <v>263</v>
      </c>
      <c r="F10" s="33"/>
      <c r="G10" s="33">
        <v>43056</v>
      </c>
      <c r="H10" s="33">
        <v>43117</v>
      </c>
      <c r="I10" s="33"/>
    </row>
    <row r="11" spans="1:9" x14ac:dyDescent="0.25">
      <c r="A11" s="15">
        <v>9</v>
      </c>
      <c r="B11" s="15" t="s">
        <v>271</v>
      </c>
      <c r="C11" s="15" t="s">
        <v>7</v>
      </c>
      <c r="D11" s="73" t="s">
        <v>344</v>
      </c>
      <c r="E11" s="15" t="s">
        <v>263</v>
      </c>
      <c r="F11" s="34">
        <v>43056</v>
      </c>
      <c r="G11" s="34"/>
      <c r="H11" s="34"/>
      <c r="I11" s="34">
        <v>43117</v>
      </c>
    </row>
    <row r="12" spans="1:9" x14ac:dyDescent="0.25">
      <c r="A12" s="5">
        <v>10</v>
      </c>
      <c r="B12" s="5" t="s">
        <v>272</v>
      </c>
      <c r="C12" s="5" t="s">
        <v>7</v>
      </c>
      <c r="D12" s="73" t="s">
        <v>344</v>
      </c>
      <c r="E12" s="5" t="s">
        <v>263</v>
      </c>
      <c r="F12" s="33"/>
      <c r="G12" s="33">
        <v>43056</v>
      </c>
      <c r="H12" s="33">
        <v>43117</v>
      </c>
      <c r="I12" s="33"/>
    </row>
    <row r="13" spans="1:9" x14ac:dyDescent="0.25">
      <c r="A13" s="15">
        <v>11</v>
      </c>
      <c r="B13" s="15" t="s">
        <v>273</v>
      </c>
      <c r="C13" s="15" t="s">
        <v>196</v>
      </c>
      <c r="D13" s="73" t="s">
        <v>345</v>
      </c>
      <c r="E13" s="15" t="s">
        <v>263</v>
      </c>
      <c r="F13" s="34">
        <v>43045</v>
      </c>
      <c r="G13" s="34"/>
      <c r="H13" s="34"/>
      <c r="I13" s="34">
        <v>43106</v>
      </c>
    </row>
    <row r="14" spans="1:9" x14ac:dyDescent="0.25">
      <c r="A14" s="15">
        <v>12</v>
      </c>
      <c r="B14" s="35" t="s">
        <v>274</v>
      </c>
      <c r="C14" s="35" t="s">
        <v>19</v>
      </c>
      <c r="D14" s="73" t="s">
        <v>345</v>
      </c>
      <c r="E14" s="15" t="s">
        <v>263</v>
      </c>
      <c r="F14" s="38" t="s">
        <v>228</v>
      </c>
      <c r="G14" s="37"/>
      <c r="H14" s="37"/>
      <c r="I14" s="35" t="s">
        <v>275</v>
      </c>
    </row>
    <row r="15" spans="1:9" x14ac:dyDescent="0.25">
      <c r="A15" s="15">
        <v>13</v>
      </c>
      <c r="B15" s="35" t="s">
        <v>276</v>
      </c>
      <c r="C15" s="35" t="s">
        <v>61</v>
      </c>
      <c r="D15" s="63">
        <v>350000</v>
      </c>
      <c r="E15" s="15" t="s">
        <v>263</v>
      </c>
      <c r="F15" s="38" t="s">
        <v>233</v>
      </c>
      <c r="G15" s="37"/>
      <c r="H15" s="37"/>
      <c r="I15" s="35" t="s">
        <v>217</v>
      </c>
    </row>
    <row r="16" spans="1:9" x14ac:dyDescent="0.25">
      <c r="A16" s="15">
        <v>14</v>
      </c>
      <c r="B16" s="35" t="s">
        <v>277</v>
      </c>
      <c r="C16" s="35" t="s">
        <v>278</v>
      </c>
      <c r="D16" s="63">
        <v>350000</v>
      </c>
      <c r="E16" s="15" t="s">
        <v>263</v>
      </c>
      <c r="F16" s="38" t="s">
        <v>233</v>
      </c>
      <c r="G16" s="37"/>
      <c r="H16" s="37"/>
      <c r="I16" s="35" t="s">
        <v>217</v>
      </c>
    </row>
    <row r="17" spans="1:9" x14ac:dyDescent="0.25">
      <c r="A17" s="5">
        <v>15</v>
      </c>
      <c r="B17" s="31" t="s">
        <v>279</v>
      </c>
      <c r="C17" s="31" t="s">
        <v>19</v>
      </c>
      <c r="D17" s="63">
        <v>650000</v>
      </c>
      <c r="E17" s="5" t="s">
        <v>263</v>
      </c>
      <c r="F17" s="44"/>
      <c r="G17" s="31" t="s">
        <v>32</v>
      </c>
      <c r="H17" s="41" t="s">
        <v>275</v>
      </c>
      <c r="I17" s="44"/>
    </row>
    <row r="18" spans="1:9" x14ac:dyDescent="0.25">
      <c r="A18" s="5">
        <v>16</v>
      </c>
      <c r="B18" s="31" t="s">
        <v>334</v>
      </c>
      <c r="C18" s="31" t="s">
        <v>61</v>
      </c>
      <c r="D18" s="63">
        <v>350000</v>
      </c>
      <c r="E18" s="5" t="s">
        <v>263</v>
      </c>
      <c r="F18" s="44"/>
      <c r="G18" s="45">
        <v>43080</v>
      </c>
      <c r="H18" s="31" t="s">
        <v>217</v>
      </c>
      <c r="I18" s="44"/>
    </row>
    <row r="19" spans="1:9" x14ac:dyDescent="0.25">
      <c r="A19" s="5">
        <v>17</v>
      </c>
      <c r="B19" s="31" t="s">
        <v>335</v>
      </c>
      <c r="C19" s="31" t="s">
        <v>280</v>
      </c>
      <c r="D19" s="63">
        <v>350000</v>
      </c>
      <c r="E19" s="5" t="s">
        <v>263</v>
      </c>
      <c r="F19" s="44"/>
      <c r="G19" s="45">
        <v>43080</v>
      </c>
      <c r="H19" s="31" t="s">
        <v>217</v>
      </c>
      <c r="I19" s="44"/>
    </row>
    <row r="21" spans="1:9" x14ac:dyDescent="0.25">
      <c r="B21" s="46"/>
      <c r="C21" s="22" t="s">
        <v>33</v>
      </c>
      <c r="D21" s="22"/>
    </row>
    <row r="22" spans="1:9" x14ac:dyDescent="0.25">
      <c r="B22" s="47"/>
      <c r="C22" s="22" t="s">
        <v>34</v>
      </c>
      <c r="D22" s="22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63"/>
  <sheetViews>
    <sheetView tabSelected="1" workbookViewId="0">
      <selection activeCell="G33" sqref="G33"/>
    </sheetView>
  </sheetViews>
  <sheetFormatPr defaultRowHeight="15" x14ac:dyDescent="0.25"/>
  <cols>
    <col min="2" max="2" width="12.85546875" customWidth="1"/>
    <col min="3" max="3" width="28" customWidth="1"/>
    <col min="4" max="4" width="23.28515625" customWidth="1"/>
    <col min="5" max="5" width="21.140625" customWidth="1"/>
    <col min="6" max="6" width="18.140625" customWidth="1"/>
  </cols>
  <sheetData>
    <row r="2" spans="2:5" ht="15.75" thickBot="1" x14ac:dyDescent="0.3"/>
    <row r="3" spans="2:5" ht="16.5" thickBot="1" x14ac:dyDescent="0.3">
      <c r="B3" s="74"/>
      <c r="C3" s="75" t="s">
        <v>348</v>
      </c>
      <c r="D3" s="75" t="s">
        <v>349</v>
      </c>
      <c r="E3" s="76" t="s">
        <v>350</v>
      </c>
    </row>
    <row r="4" spans="2:5" ht="15.75" thickBot="1" x14ac:dyDescent="0.3">
      <c r="B4" s="77">
        <v>1</v>
      </c>
      <c r="C4" s="78" t="s">
        <v>351</v>
      </c>
      <c r="D4" s="78" t="s">
        <v>352</v>
      </c>
      <c r="E4" s="78" t="s">
        <v>353</v>
      </c>
    </row>
    <row r="5" spans="2:5" ht="15.75" thickBot="1" x14ac:dyDescent="0.3">
      <c r="B5" s="77">
        <v>2</v>
      </c>
      <c r="C5" s="78" t="s">
        <v>354</v>
      </c>
      <c r="D5" s="78" t="s">
        <v>355</v>
      </c>
      <c r="E5" s="78" t="s">
        <v>356</v>
      </c>
    </row>
    <row r="6" spans="2:5" ht="15.75" thickBot="1" x14ac:dyDescent="0.3">
      <c r="B6" s="77">
        <v>3</v>
      </c>
      <c r="C6" s="78" t="s">
        <v>357</v>
      </c>
      <c r="D6" s="78" t="s">
        <v>358</v>
      </c>
      <c r="E6" s="78" t="s">
        <v>359</v>
      </c>
    </row>
    <row r="7" spans="2:5" ht="15.75" thickBot="1" x14ac:dyDescent="0.3">
      <c r="B7" s="77">
        <v>4</v>
      </c>
      <c r="C7" s="78" t="s">
        <v>360</v>
      </c>
      <c r="D7" s="78" t="s">
        <v>361</v>
      </c>
      <c r="E7" s="78" t="s">
        <v>362</v>
      </c>
    </row>
    <row r="8" spans="2:5" ht="15.75" thickBot="1" x14ac:dyDescent="0.3">
      <c r="B8" s="77">
        <v>5</v>
      </c>
      <c r="C8" s="78" t="s">
        <v>363</v>
      </c>
      <c r="D8" s="78" t="s">
        <v>361</v>
      </c>
      <c r="E8" s="78" t="s">
        <v>362</v>
      </c>
    </row>
    <row r="9" spans="2:5" ht="15.75" thickBot="1" x14ac:dyDescent="0.3">
      <c r="B9" s="77">
        <v>6</v>
      </c>
      <c r="C9" s="78" t="s">
        <v>364</v>
      </c>
      <c r="D9" s="78" t="s">
        <v>365</v>
      </c>
      <c r="E9" s="78" t="s">
        <v>366</v>
      </c>
    </row>
    <row r="10" spans="2:5" ht="15.75" thickBot="1" x14ac:dyDescent="0.3">
      <c r="B10" s="77">
        <v>7</v>
      </c>
      <c r="C10" s="78" t="s">
        <v>367</v>
      </c>
      <c r="D10" s="78" t="s">
        <v>361</v>
      </c>
      <c r="E10" s="78" t="s">
        <v>362</v>
      </c>
    </row>
    <row r="11" spans="2:5" ht="15.75" thickBot="1" x14ac:dyDescent="0.3">
      <c r="B11" s="77">
        <v>8</v>
      </c>
      <c r="C11" s="78" t="s">
        <v>368</v>
      </c>
      <c r="D11" s="78" t="s">
        <v>369</v>
      </c>
      <c r="E11" s="78" t="s">
        <v>370</v>
      </c>
    </row>
    <row r="12" spans="2:5" ht="15.75" thickBot="1" x14ac:dyDescent="0.3">
      <c r="B12" s="77">
        <v>9</v>
      </c>
      <c r="C12" s="78" t="s">
        <v>371</v>
      </c>
      <c r="D12" s="78" t="s">
        <v>358</v>
      </c>
      <c r="E12" s="78" t="s">
        <v>359</v>
      </c>
    </row>
    <row r="13" spans="2:5" ht="15.75" thickBot="1" x14ac:dyDescent="0.3">
      <c r="B13" s="77">
        <v>10</v>
      </c>
      <c r="C13" s="78" t="s">
        <v>372</v>
      </c>
      <c r="D13" s="78" t="s">
        <v>373</v>
      </c>
      <c r="E13" s="78" t="s">
        <v>374</v>
      </c>
    </row>
    <row r="14" spans="2:5" ht="15.75" thickBot="1" x14ac:dyDescent="0.3">
      <c r="B14" s="77">
        <v>11</v>
      </c>
      <c r="C14" s="78" t="s">
        <v>375</v>
      </c>
      <c r="D14" s="78" t="s">
        <v>376</v>
      </c>
      <c r="E14" s="78" t="s">
        <v>377</v>
      </c>
    </row>
    <row r="15" spans="2:5" ht="15.75" thickBot="1" x14ac:dyDescent="0.3">
      <c r="B15" s="77">
        <v>12</v>
      </c>
      <c r="C15" s="78" t="s">
        <v>378</v>
      </c>
      <c r="D15" s="78" t="s">
        <v>379</v>
      </c>
      <c r="E15" s="78" t="s">
        <v>380</v>
      </c>
    </row>
    <row r="16" spans="2:5" ht="15.75" thickBot="1" x14ac:dyDescent="0.3">
      <c r="B16" s="77">
        <v>13</v>
      </c>
      <c r="C16" s="78" t="s">
        <v>381</v>
      </c>
      <c r="D16" s="78" t="s">
        <v>382</v>
      </c>
      <c r="E16" s="78" t="s">
        <v>383</v>
      </c>
    </row>
    <row r="17" spans="2:5" ht="15.75" thickBot="1" x14ac:dyDescent="0.3">
      <c r="B17" s="77">
        <v>14</v>
      </c>
      <c r="C17" s="78" t="s">
        <v>384</v>
      </c>
      <c r="D17" s="78" t="s">
        <v>385</v>
      </c>
      <c r="E17" s="78" t="s">
        <v>386</v>
      </c>
    </row>
    <row r="18" spans="2:5" ht="15.75" thickBot="1" x14ac:dyDescent="0.3">
      <c r="B18" s="77">
        <v>15</v>
      </c>
      <c r="C18" s="78" t="s">
        <v>387</v>
      </c>
      <c r="D18" s="78" t="s">
        <v>361</v>
      </c>
      <c r="E18" s="78" t="s">
        <v>362</v>
      </c>
    </row>
    <row r="19" spans="2:5" ht="15.75" thickBot="1" x14ac:dyDescent="0.3">
      <c r="B19" s="77">
        <v>16</v>
      </c>
      <c r="C19" s="78" t="s">
        <v>388</v>
      </c>
      <c r="D19" s="78" t="s">
        <v>389</v>
      </c>
      <c r="E19" s="78" t="s">
        <v>390</v>
      </c>
    </row>
    <row r="20" spans="2:5" ht="15.75" thickBot="1" x14ac:dyDescent="0.3">
      <c r="B20" s="77">
        <v>17</v>
      </c>
      <c r="C20" s="78" t="s">
        <v>391</v>
      </c>
      <c r="D20" s="78" t="s">
        <v>392</v>
      </c>
      <c r="E20" s="78" t="s">
        <v>393</v>
      </c>
    </row>
    <row r="21" spans="2:5" ht="15.75" thickBot="1" x14ac:dyDescent="0.3">
      <c r="B21" s="77">
        <v>18</v>
      </c>
      <c r="C21" s="78" t="s">
        <v>394</v>
      </c>
      <c r="D21" s="78" t="s">
        <v>395</v>
      </c>
      <c r="E21" s="78" t="s">
        <v>396</v>
      </c>
    </row>
    <row r="22" spans="2:5" ht="32.25" thickBot="1" x14ac:dyDescent="0.3">
      <c r="B22" s="79"/>
      <c r="C22" s="80" t="s">
        <v>397</v>
      </c>
      <c r="D22" s="78"/>
      <c r="E22" s="78"/>
    </row>
    <row r="23" spans="2:5" ht="15.75" thickBot="1" x14ac:dyDescent="0.3">
      <c r="B23" s="79"/>
      <c r="C23" s="78" t="s">
        <v>398</v>
      </c>
      <c r="D23" s="78" t="s">
        <v>399</v>
      </c>
      <c r="E23" s="78" t="s">
        <v>400</v>
      </c>
    </row>
    <row r="24" spans="2:5" ht="15.75" thickBot="1" x14ac:dyDescent="0.3">
      <c r="B24" s="79"/>
      <c r="C24" s="78" t="s">
        <v>401</v>
      </c>
      <c r="D24" s="78" t="s">
        <v>15</v>
      </c>
      <c r="E24" s="78" t="s">
        <v>402</v>
      </c>
    </row>
    <row r="25" spans="2:5" ht="15.75" thickBot="1" x14ac:dyDescent="0.3">
      <c r="B25" s="79"/>
      <c r="C25" s="78" t="s">
        <v>403</v>
      </c>
      <c r="D25" s="78" t="s">
        <v>404</v>
      </c>
      <c r="E25" s="78" t="s">
        <v>405</v>
      </c>
    </row>
    <row r="26" spans="2:5" ht="15.75" thickBot="1" x14ac:dyDescent="0.3">
      <c r="B26" s="79"/>
      <c r="C26" s="78" t="s">
        <v>406</v>
      </c>
      <c r="D26" s="78" t="s">
        <v>361</v>
      </c>
      <c r="E26" s="78" t="s">
        <v>407</v>
      </c>
    </row>
    <row r="27" spans="2:5" ht="15.75" thickBot="1" x14ac:dyDescent="0.3">
      <c r="B27" s="79"/>
      <c r="C27" s="78" t="s">
        <v>408</v>
      </c>
      <c r="D27" s="78" t="s">
        <v>409</v>
      </c>
      <c r="E27" s="78" t="s">
        <v>410</v>
      </c>
    </row>
    <row r="28" spans="2:5" ht="15.75" thickBot="1" x14ac:dyDescent="0.3">
      <c r="B28" s="79"/>
      <c r="C28" s="78" t="s">
        <v>411</v>
      </c>
      <c r="D28" s="78" t="s">
        <v>361</v>
      </c>
      <c r="E28" s="78" t="s">
        <v>407</v>
      </c>
    </row>
    <row r="29" spans="2:5" ht="15.75" thickBot="1" x14ac:dyDescent="0.3">
      <c r="B29" s="79"/>
      <c r="C29" s="78" t="s">
        <v>412</v>
      </c>
      <c r="D29" s="78" t="s">
        <v>413</v>
      </c>
      <c r="E29" s="78" t="s">
        <v>414</v>
      </c>
    </row>
    <row r="30" spans="2:5" ht="15.75" thickBot="1" x14ac:dyDescent="0.3">
      <c r="B30" s="79"/>
      <c r="C30" s="78" t="s">
        <v>415</v>
      </c>
      <c r="D30" s="78" t="s">
        <v>416</v>
      </c>
      <c r="E30" s="78" t="s">
        <v>407</v>
      </c>
    </row>
    <row r="31" spans="2:5" ht="15.75" thickBot="1" x14ac:dyDescent="0.3">
      <c r="B31" s="79"/>
      <c r="C31" s="78" t="s">
        <v>417</v>
      </c>
      <c r="D31" s="78" t="s">
        <v>418</v>
      </c>
      <c r="E31" s="78" t="s">
        <v>402</v>
      </c>
    </row>
    <row r="32" spans="2:5" ht="15.75" thickBot="1" x14ac:dyDescent="0.3">
      <c r="B32" s="79"/>
      <c r="C32" s="78" t="s">
        <v>419</v>
      </c>
      <c r="D32" s="78" t="s">
        <v>420</v>
      </c>
      <c r="E32" s="78" t="s">
        <v>421</v>
      </c>
    </row>
    <row r="33" spans="2:5" ht="15.75" thickBot="1" x14ac:dyDescent="0.3">
      <c r="B33" s="79"/>
      <c r="C33" s="78" t="s">
        <v>422</v>
      </c>
      <c r="D33" s="78" t="s">
        <v>423</v>
      </c>
      <c r="E33" s="78" t="s">
        <v>424</v>
      </c>
    </row>
    <row r="34" spans="2:5" ht="15.75" thickBot="1" x14ac:dyDescent="0.3">
      <c r="B34" s="79"/>
      <c r="C34" s="78" t="s">
        <v>425</v>
      </c>
      <c r="D34" s="78" t="s">
        <v>426</v>
      </c>
      <c r="E34" s="78" t="s">
        <v>427</v>
      </c>
    </row>
    <row r="35" spans="2:5" ht="15.75" thickBot="1" x14ac:dyDescent="0.3">
      <c r="B35" s="79"/>
      <c r="C35" s="78" t="s">
        <v>428</v>
      </c>
      <c r="D35" s="78" t="s">
        <v>429</v>
      </c>
      <c r="E35" s="78" t="s">
        <v>405</v>
      </c>
    </row>
    <row r="36" spans="2:5" ht="15.75" thickBot="1" x14ac:dyDescent="0.3">
      <c r="B36" s="79"/>
      <c r="C36" s="78" t="s">
        <v>430</v>
      </c>
      <c r="D36" s="78" t="s">
        <v>431</v>
      </c>
      <c r="E36" s="78" t="s">
        <v>359</v>
      </c>
    </row>
    <row r="37" spans="2:5" ht="15.75" thickBot="1" x14ac:dyDescent="0.3">
      <c r="B37" s="79"/>
      <c r="C37" s="78" t="s">
        <v>432</v>
      </c>
      <c r="D37" s="78" t="s">
        <v>429</v>
      </c>
      <c r="E37" s="78" t="s">
        <v>405</v>
      </c>
    </row>
    <row r="38" spans="2:5" ht="15.75" thickBot="1" x14ac:dyDescent="0.3">
      <c r="B38" s="79"/>
      <c r="C38" s="78" t="s">
        <v>433</v>
      </c>
      <c r="D38" s="78" t="s">
        <v>434</v>
      </c>
      <c r="E38" s="78" t="s">
        <v>435</v>
      </c>
    </row>
    <row r="39" spans="2:5" ht="15.75" thickBot="1" x14ac:dyDescent="0.3">
      <c r="B39" s="79"/>
      <c r="C39" s="78" t="s">
        <v>436</v>
      </c>
      <c r="D39" s="78" t="s">
        <v>437</v>
      </c>
      <c r="E39" s="78" t="s">
        <v>414</v>
      </c>
    </row>
    <row r="40" spans="2:5" ht="15.75" thickBot="1" x14ac:dyDescent="0.3">
      <c r="B40" s="79"/>
      <c r="C40" s="78" t="s">
        <v>438</v>
      </c>
      <c r="D40" s="78" t="s">
        <v>429</v>
      </c>
      <c r="E40" s="78" t="s">
        <v>405</v>
      </c>
    </row>
    <row r="41" spans="2:5" ht="15.75" thickBot="1" x14ac:dyDescent="0.3">
      <c r="B41" s="79"/>
      <c r="C41" s="78" t="s">
        <v>439</v>
      </c>
      <c r="D41" s="78" t="s">
        <v>440</v>
      </c>
      <c r="E41" s="78" t="s">
        <v>441</v>
      </c>
    </row>
    <row r="42" spans="2:5" ht="15.75" thickBot="1" x14ac:dyDescent="0.3">
      <c r="B42" s="79"/>
      <c r="C42" s="78" t="s">
        <v>442</v>
      </c>
      <c r="D42" s="78" t="s">
        <v>443</v>
      </c>
      <c r="E42" s="78" t="s">
        <v>444</v>
      </c>
    </row>
    <row r="43" spans="2:5" ht="15.75" thickBot="1" x14ac:dyDescent="0.3">
      <c r="B43" s="79"/>
      <c r="C43" s="78" t="s">
        <v>445</v>
      </c>
      <c r="D43" s="78" t="s">
        <v>446</v>
      </c>
      <c r="E43" s="81">
        <v>299353.46999999997</v>
      </c>
    </row>
    <row r="44" spans="2:5" ht="15.75" thickBot="1" x14ac:dyDescent="0.3">
      <c r="B44" s="79"/>
      <c r="C44" s="78" t="s">
        <v>447</v>
      </c>
      <c r="D44" s="78" t="s">
        <v>448</v>
      </c>
      <c r="E44" s="78" t="s">
        <v>449</v>
      </c>
    </row>
    <row r="45" spans="2:5" ht="32.25" thickBot="1" x14ac:dyDescent="0.3">
      <c r="B45" s="79"/>
      <c r="C45" s="80" t="s">
        <v>450</v>
      </c>
      <c r="D45" s="78"/>
      <c r="E45" s="78"/>
    </row>
    <row r="46" spans="2:5" ht="15.75" thickBot="1" x14ac:dyDescent="0.3">
      <c r="B46" s="79">
        <v>1</v>
      </c>
      <c r="C46" s="78" t="s">
        <v>451</v>
      </c>
      <c r="D46" s="78" t="s">
        <v>452</v>
      </c>
      <c r="E46" s="78" t="s">
        <v>359</v>
      </c>
    </row>
    <row r="47" spans="2:5" ht="15.75" thickBot="1" x14ac:dyDescent="0.3">
      <c r="B47" s="79">
        <v>2</v>
      </c>
      <c r="C47" s="78" t="s">
        <v>453</v>
      </c>
      <c r="D47" s="78" t="s">
        <v>361</v>
      </c>
      <c r="E47" s="82">
        <v>85000</v>
      </c>
    </row>
    <row r="48" spans="2:5" ht="15.75" thickBot="1" x14ac:dyDescent="0.3">
      <c r="B48" s="79">
        <v>3</v>
      </c>
      <c r="C48" s="78" t="s">
        <v>454</v>
      </c>
      <c r="D48" s="78" t="s">
        <v>399</v>
      </c>
      <c r="E48" s="82">
        <v>150000</v>
      </c>
    </row>
    <row r="49" spans="2:5" ht="15.75" thickBot="1" x14ac:dyDescent="0.3">
      <c r="B49" s="79">
        <v>4</v>
      </c>
      <c r="C49" s="78" t="s">
        <v>455</v>
      </c>
      <c r="D49" s="78" t="s">
        <v>361</v>
      </c>
      <c r="E49" s="82">
        <v>85000</v>
      </c>
    </row>
    <row r="50" spans="2:5" ht="15.75" thickBot="1" x14ac:dyDescent="0.3">
      <c r="B50" s="79">
        <v>5</v>
      </c>
      <c r="C50" s="78" t="s">
        <v>456</v>
      </c>
      <c r="D50" s="78" t="s">
        <v>382</v>
      </c>
      <c r="E50" s="78" t="s">
        <v>449</v>
      </c>
    </row>
    <row r="51" spans="2:5" ht="15.75" thickBot="1" x14ac:dyDescent="0.3">
      <c r="B51" s="79">
        <v>6</v>
      </c>
      <c r="C51" s="78" t="s">
        <v>457</v>
      </c>
      <c r="D51" s="78" t="s">
        <v>458</v>
      </c>
      <c r="E51" s="82">
        <v>85000</v>
      </c>
    </row>
    <row r="52" spans="2:5" ht="15.75" thickBot="1" x14ac:dyDescent="0.3">
      <c r="B52" s="79">
        <v>7</v>
      </c>
      <c r="C52" s="78" t="s">
        <v>459</v>
      </c>
      <c r="D52" s="78" t="s">
        <v>460</v>
      </c>
      <c r="E52" s="82">
        <v>197873.08</v>
      </c>
    </row>
    <row r="53" spans="2:5" ht="15.75" thickBot="1" x14ac:dyDescent="0.3">
      <c r="B53" s="79">
        <v>8</v>
      </c>
      <c r="C53" s="78" t="s">
        <v>461</v>
      </c>
      <c r="D53" s="78" t="s">
        <v>462</v>
      </c>
      <c r="E53" s="78" t="s">
        <v>463</v>
      </c>
    </row>
    <row r="54" spans="2:5" ht="15.75" thickBot="1" x14ac:dyDescent="0.3">
      <c r="B54" s="79">
        <v>9</v>
      </c>
      <c r="C54" s="78" t="s">
        <v>430</v>
      </c>
      <c r="D54" s="78" t="s">
        <v>431</v>
      </c>
      <c r="E54" s="78" t="s">
        <v>359</v>
      </c>
    </row>
    <row r="55" spans="2:5" ht="15.75" thickBot="1" x14ac:dyDescent="0.3">
      <c r="B55" s="79">
        <v>10</v>
      </c>
      <c r="C55" s="78" t="s">
        <v>464</v>
      </c>
      <c r="D55" s="78" t="s">
        <v>361</v>
      </c>
      <c r="E55" s="82">
        <v>85000</v>
      </c>
    </row>
    <row r="56" spans="2:5" ht="15.75" thickBot="1" x14ac:dyDescent="0.3">
      <c r="B56" s="79">
        <v>11</v>
      </c>
      <c r="C56" s="78" t="s">
        <v>465</v>
      </c>
      <c r="D56" s="78" t="s">
        <v>355</v>
      </c>
      <c r="E56" s="78" t="s">
        <v>466</v>
      </c>
    </row>
    <row r="57" spans="2:5" ht="15.75" thickBot="1" x14ac:dyDescent="0.3">
      <c r="B57" s="79">
        <v>12</v>
      </c>
      <c r="C57" s="78" t="s">
        <v>467</v>
      </c>
      <c r="D57" s="78" t="s">
        <v>361</v>
      </c>
      <c r="E57" s="82">
        <v>89250</v>
      </c>
    </row>
    <row r="58" spans="2:5" ht="15.75" thickBot="1" x14ac:dyDescent="0.3">
      <c r="B58" s="79">
        <v>13</v>
      </c>
      <c r="C58" s="78" t="s">
        <v>468</v>
      </c>
      <c r="D58" s="78" t="s">
        <v>469</v>
      </c>
      <c r="E58" s="78" t="s">
        <v>390</v>
      </c>
    </row>
    <row r="59" spans="2:5" ht="15.75" thickBot="1" x14ac:dyDescent="0.3">
      <c r="B59" s="83">
        <v>14</v>
      </c>
      <c r="C59" s="78" t="s">
        <v>470</v>
      </c>
      <c r="D59" s="78" t="s">
        <v>355</v>
      </c>
      <c r="E59" s="78" t="s">
        <v>471</v>
      </c>
    </row>
    <row r="60" spans="2:5" ht="15.75" thickBot="1" x14ac:dyDescent="0.3">
      <c r="B60" s="79">
        <v>15</v>
      </c>
      <c r="C60" s="78" t="s">
        <v>472</v>
      </c>
      <c r="D60" s="78" t="s">
        <v>458</v>
      </c>
      <c r="E60" s="82">
        <v>85000</v>
      </c>
    </row>
    <row r="61" spans="2:5" ht="15.75" thickBot="1" x14ac:dyDescent="0.3">
      <c r="B61" s="79">
        <v>16</v>
      </c>
      <c r="C61" s="78" t="s">
        <v>473</v>
      </c>
      <c r="D61" s="78" t="s">
        <v>474</v>
      </c>
      <c r="E61" s="82">
        <v>120913.2</v>
      </c>
    </row>
    <row r="62" spans="2:5" ht="15.75" thickBot="1" x14ac:dyDescent="0.3">
      <c r="B62" s="79">
        <v>17</v>
      </c>
      <c r="C62" s="78" t="s">
        <v>475</v>
      </c>
      <c r="D62" s="78" t="s">
        <v>476</v>
      </c>
      <c r="E62" s="78" t="s">
        <v>477</v>
      </c>
    </row>
    <row r="63" spans="2:5" ht="15.75" thickBot="1" x14ac:dyDescent="0.3">
      <c r="B63" s="79">
        <v>18</v>
      </c>
      <c r="C63" s="78" t="s">
        <v>478</v>
      </c>
      <c r="D63" s="78" t="s">
        <v>479</v>
      </c>
      <c r="E63" s="78" t="s">
        <v>463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2"/>
  <sheetViews>
    <sheetView workbookViewId="0">
      <selection activeCell="D5" sqref="D5:D18"/>
    </sheetView>
  </sheetViews>
  <sheetFormatPr defaultColWidth="9.140625" defaultRowHeight="15" x14ac:dyDescent="0.25"/>
  <cols>
    <col min="1" max="1" width="9.140625" style="32"/>
    <col min="2" max="2" width="25" style="32" customWidth="1"/>
    <col min="3" max="4" width="15" style="32" customWidth="1"/>
    <col min="5" max="5" width="12.5703125" style="32" customWidth="1"/>
    <col min="6" max="6" width="10.85546875" style="32" customWidth="1"/>
    <col min="7" max="7" width="10.28515625" style="32" customWidth="1"/>
    <col min="8" max="8" width="10.42578125" style="32" customWidth="1"/>
    <col min="9" max="9" width="11.28515625" style="32" customWidth="1"/>
    <col min="10" max="16384" width="9.140625" style="32"/>
  </cols>
  <sheetData>
    <row r="3" spans="1:9" x14ac:dyDescent="0.25">
      <c r="A3" s="60"/>
      <c r="B3" s="60"/>
      <c r="C3" s="60"/>
      <c r="D3" s="60"/>
      <c r="E3" s="60"/>
      <c r="F3" s="60"/>
      <c r="G3" s="60"/>
      <c r="H3" s="60"/>
    </row>
    <row r="4" spans="1:9" x14ac:dyDescent="0.25">
      <c r="A4" s="19" t="s">
        <v>0</v>
      </c>
      <c r="B4" s="19" t="s">
        <v>1</v>
      </c>
      <c r="C4" s="19" t="s">
        <v>2</v>
      </c>
      <c r="D4" s="19" t="s">
        <v>338</v>
      </c>
      <c r="E4" s="19" t="s">
        <v>3</v>
      </c>
      <c r="F4" s="19" t="s">
        <v>4</v>
      </c>
      <c r="G4" s="19" t="s">
        <v>5</v>
      </c>
      <c r="H4" s="19" t="s">
        <v>4</v>
      </c>
      <c r="I4" s="19" t="s">
        <v>5</v>
      </c>
    </row>
    <row r="5" spans="1:9" x14ac:dyDescent="0.25">
      <c r="A5" s="15">
        <v>1</v>
      </c>
      <c r="B5" s="15" t="s">
        <v>6</v>
      </c>
      <c r="C5" s="15" t="s">
        <v>7</v>
      </c>
      <c r="D5" s="70" t="s">
        <v>340</v>
      </c>
      <c r="E5" s="15" t="s">
        <v>8</v>
      </c>
      <c r="F5" s="34">
        <v>43070</v>
      </c>
      <c r="G5" s="34"/>
      <c r="H5" s="34"/>
      <c r="I5" s="34">
        <v>43115</v>
      </c>
    </row>
    <row r="6" spans="1:9" x14ac:dyDescent="0.25">
      <c r="A6" s="5">
        <v>2</v>
      </c>
      <c r="B6" s="5" t="s">
        <v>9</v>
      </c>
      <c r="C6" s="5" t="s">
        <v>7</v>
      </c>
      <c r="D6" s="70" t="s">
        <v>340</v>
      </c>
      <c r="E6" s="5" t="s">
        <v>8</v>
      </c>
      <c r="F6" s="33"/>
      <c r="G6" s="33">
        <v>43070</v>
      </c>
      <c r="H6" s="33">
        <v>43115</v>
      </c>
      <c r="I6" s="33"/>
    </row>
    <row r="7" spans="1:9" x14ac:dyDescent="0.25">
      <c r="A7" s="15">
        <v>3</v>
      </c>
      <c r="B7" s="15" t="s">
        <v>10</v>
      </c>
      <c r="C7" s="15" t="s">
        <v>7</v>
      </c>
      <c r="D7" s="70" t="s">
        <v>340</v>
      </c>
      <c r="E7" s="15" t="s">
        <v>8</v>
      </c>
      <c r="F7" s="34">
        <v>43084</v>
      </c>
      <c r="G7" s="34"/>
      <c r="H7" s="34"/>
      <c r="I7" s="34">
        <v>43132</v>
      </c>
    </row>
    <row r="8" spans="1:9" x14ac:dyDescent="0.25">
      <c r="A8" s="5">
        <v>4</v>
      </c>
      <c r="B8" s="5" t="s">
        <v>11</v>
      </c>
      <c r="C8" s="5" t="s">
        <v>7</v>
      </c>
      <c r="D8" s="70" t="s">
        <v>340</v>
      </c>
      <c r="E8" s="5" t="s">
        <v>8</v>
      </c>
      <c r="F8" s="33"/>
      <c r="G8" s="33">
        <v>43084</v>
      </c>
      <c r="H8" s="33">
        <v>43132</v>
      </c>
      <c r="I8" s="33"/>
    </row>
    <row r="9" spans="1:9" x14ac:dyDescent="0.25">
      <c r="A9" s="15">
        <v>5</v>
      </c>
      <c r="B9" s="15" t="s">
        <v>12</v>
      </c>
      <c r="C9" s="15" t="s">
        <v>13</v>
      </c>
      <c r="D9" s="70" t="s">
        <v>341</v>
      </c>
      <c r="E9" s="15" t="s">
        <v>8</v>
      </c>
      <c r="F9" s="34">
        <v>43070</v>
      </c>
      <c r="G9" s="34"/>
      <c r="H9" s="34"/>
      <c r="I9" s="34">
        <v>43115</v>
      </c>
    </row>
    <row r="10" spans="1:9" x14ac:dyDescent="0.25">
      <c r="A10" s="5">
        <v>6</v>
      </c>
      <c r="B10" s="5" t="s">
        <v>14</v>
      </c>
      <c r="C10" s="5" t="s">
        <v>15</v>
      </c>
      <c r="D10" s="70" t="s">
        <v>342</v>
      </c>
      <c r="E10" s="5" t="s">
        <v>8</v>
      </c>
      <c r="F10" s="33"/>
      <c r="G10" s="33">
        <v>43070</v>
      </c>
      <c r="H10" s="33">
        <v>43115</v>
      </c>
      <c r="I10" s="33"/>
    </row>
    <row r="11" spans="1:9" x14ac:dyDescent="0.25">
      <c r="A11" s="15">
        <v>7</v>
      </c>
      <c r="B11" s="15" t="s">
        <v>16</v>
      </c>
      <c r="C11" s="15" t="s">
        <v>15</v>
      </c>
      <c r="D11" s="70" t="s">
        <v>342</v>
      </c>
      <c r="E11" s="15" t="s">
        <v>8</v>
      </c>
      <c r="F11" s="34">
        <v>43084</v>
      </c>
      <c r="G11" s="37"/>
      <c r="H11" s="15"/>
      <c r="I11" s="34">
        <v>43132</v>
      </c>
    </row>
    <row r="12" spans="1:9" x14ac:dyDescent="0.25">
      <c r="A12" s="5">
        <v>8</v>
      </c>
      <c r="B12" s="5" t="s">
        <v>17</v>
      </c>
      <c r="C12" s="5" t="s">
        <v>15</v>
      </c>
      <c r="D12" s="70" t="s">
        <v>342</v>
      </c>
      <c r="E12" s="5" t="s">
        <v>8</v>
      </c>
      <c r="F12" s="33"/>
      <c r="G12" s="33">
        <v>43084</v>
      </c>
      <c r="H12" s="33">
        <v>43132</v>
      </c>
      <c r="I12" s="33"/>
    </row>
    <row r="13" spans="1:9" ht="20.25" customHeight="1" x14ac:dyDescent="0.25">
      <c r="A13" s="15">
        <v>9</v>
      </c>
      <c r="B13" s="35" t="s">
        <v>18</v>
      </c>
      <c r="C13" s="15" t="s">
        <v>19</v>
      </c>
      <c r="D13" s="65">
        <v>420000</v>
      </c>
      <c r="E13" s="15" t="s">
        <v>8</v>
      </c>
      <c r="F13" s="52">
        <v>43101</v>
      </c>
      <c r="G13" s="34"/>
      <c r="H13" s="34"/>
      <c r="I13" s="35" t="s">
        <v>20</v>
      </c>
    </row>
    <row r="14" spans="1:9" x14ac:dyDescent="0.25">
      <c r="A14" s="5">
        <v>10</v>
      </c>
      <c r="B14" s="31" t="s">
        <v>30</v>
      </c>
      <c r="C14" s="5" t="s">
        <v>19</v>
      </c>
      <c r="D14" s="66">
        <v>420000</v>
      </c>
      <c r="E14" s="5" t="s">
        <v>8</v>
      </c>
      <c r="F14" s="33"/>
      <c r="G14" s="45">
        <v>43132</v>
      </c>
      <c r="H14" s="33" t="s">
        <v>20</v>
      </c>
      <c r="I14" s="33"/>
    </row>
    <row r="15" spans="1:9" x14ac:dyDescent="0.25">
      <c r="A15" s="15">
        <v>11</v>
      </c>
      <c r="B15" s="35" t="s">
        <v>21</v>
      </c>
      <c r="C15" s="35" t="s">
        <v>22</v>
      </c>
      <c r="D15" s="63">
        <v>388500</v>
      </c>
      <c r="E15" s="15" t="s">
        <v>8</v>
      </c>
      <c r="F15" s="35" t="s">
        <v>23</v>
      </c>
      <c r="G15" s="34"/>
      <c r="H15" s="34"/>
      <c r="I15" s="52">
        <v>43102</v>
      </c>
    </row>
    <row r="16" spans="1:9" ht="17.25" customHeight="1" x14ac:dyDescent="0.25">
      <c r="A16" s="15">
        <v>12</v>
      </c>
      <c r="B16" s="35" t="s">
        <v>24</v>
      </c>
      <c r="C16" s="35" t="s">
        <v>25</v>
      </c>
      <c r="D16" s="63">
        <v>283500</v>
      </c>
      <c r="E16" s="15" t="s">
        <v>8</v>
      </c>
      <c r="F16" s="35" t="s">
        <v>26</v>
      </c>
      <c r="G16" s="34"/>
      <c r="H16" s="34"/>
      <c r="I16" s="52">
        <v>43101</v>
      </c>
    </row>
    <row r="17" spans="1:9" x14ac:dyDescent="0.25">
      <c r="A17" s="15">
        <v>13</v>
      </c>
      <c r="B17" s="35" t="s">
        <v>27</v>
      </c>
      <c r="C17" s="35" t="s">
        <v>28</v>
      </c>
      <c r="D17" s="63">
        <v>283500</v>
      </c>
      <c r="E17" s="15" t="s">
        <v>8</v>
      </c>
      <c r="F17" s="35" t="s">
        <v>29</v>
      </c>
      <c r="G17" s="34"/>
      <c r="H17" s="34"/>
      <c r="I17" s="35" t="s">
        <v>20</v>
      </c>
    </row>
    <row r="18" spans="1:9" x14ac:dyDescent="0.25">
      <c r="A18" s="5">
        <v>14</v>
      </c>
      <c r="B18" s="31" t="s">
        <v>31</v>
      </c>
      <c r="C18" s="31" t="s">
        <v>28</v>
      </c>
      <c r="D18" s="64">
        <v>283500</v>
      </c>
      <c r="E18" s="5" t="s">
        <v>8</v>
      </c>
      <c r="F18" s="33"/>
      <c r="G18" s="31" t="s">
        <v>32</v>
      </c>
      <c r="H18" s="33" t="s">
        <v>91</v>
      </c>
      <c r="I18" s="33"/>
    </row>
    <row r="21" spans="1:9" x14ac:dyDescent="0.25">
      <c r="B21" s="46"/>
      <c r="C21" s="22" t="s">
        <v>33</v>
      </c>
      <c r="D21" s="22"/>
    </row>
    <row r="22" spans="1:9" x14ac:dyDescent="0.25">
      <c r="B22" s="47"/>
      <c r="C22" s="22" t="s">
        <v>34</v>
      </c>
      <c r="D22" s="22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20"/>
  <sheetViews>
    <sheetView workbookViewId="0">
      <selection activeCell="D5" sqref="D5:D16"/>
    </sheetView>
  </sheetViews>
  <sheetFormatPr defaultColWidth="9.140625" defaultRowHeight="15" x14ac:dyDescent="0.25"/>
  <cols>
    <col min="1" max="1" width="9.140625" style="32"/>
    <col min="2" max="2" width="22.85546875" style="32" customWidth="1"/>
    <col min="3" max="4" width="14.7109375" style="32" customWidth="1"/>
    <col min="5" max="5" width="15.42578125" style="32" customWidth="1"/>
    <col min="6" max="6" width="9.140625" style="32"/>
    <col min="7" max="7" width="13.7109375" style="32" customWidth="1"/>
    <col min="8" max="16384" width="9.140625" style="32"/>
  </cols>
  <sheetData>
    <row r="4" spans="1:9" x14ac:dyDescent="0.25">
      <c r="A4" s="19" t="s">
        <v>0</v>
      </c>
      <c r="B4" s="19" t="s">
        <v>1</v>
      </c>
      <c r="C4" s="19" t="s">
        <v>2</v>
      </c>
      <c r="D4" s="19" t="s">
        <v>338</v>
      </c>
      <c r="E4" s="19" t="s">
        <v>3</v>
      </c>
      <c r="F4" s="19" t="s">
        <v>4</v>
      </c>
      <c r="G4" s="19" t="s">
        <v>5</v>
      </c>
      <c r="H4" s="19" t="s">
        <v>4</v>
      </c>
      <c r="I4" s="19" t="s">
        <v>5</v>
      </c>
    </row>
    <row r="5" spans="1:9" x14ac:dyDescent="0.25">
      <c r="A5" s="15">
        <v>1</v>
      </c>
      <c r="B5" s="15" t="s">
        <v>41</v>
      </c>
      <c r="C5" s="15" t="s">
        <v>42</v>
      </c>
      <c r="D5" s="70" t="s">
        <v>342</v>
      </c>
      <c r="E5" s="15" t="s">
        <v>35</v>
      </c>
      <c r="F5" s="49">
        <v>43084</v>
      </c>
      <c r="G5" s="34"/>
      <c r="H5" s="34"/>
      <c r="I5" s="34">
        <v>43132</v>
      </c>
    </row>
    <row r="6" spans="1:9" x14ac:dyDescent="0.25">
      <c r="A6" s="5">
        <v>2</v>
      </c>
      <c r="B6" s="5" t="s">
        <v>43</v>
      </c>
      <c r="C6" s="5" t="s">
        <v>42</v>
      </c>
      <c r="D6" s="70" t="s">
        <v>342</v>
      </c>
      <c r="E6" s="5" t="s">
        <v>35</v>
      </c>
      <c r="F6" s="33"/>
      <c r="G6" s="33">
        <v>43084</v>
      </c>
      <c r="H6" s="33">
        <v>43132</v>
      </c>
      <c r="I6" s="33"/>
    </row>
    <row r="7" spans="1:9" x14ac:dyDescent="0.25">
      <c r="A7" s="5">
        <v>3</v>
      </c>
      <c r="B7" s="5" t="s">
        <v>44</v>
      </c>
      <c r="C7" s="5" t="s">
        <v>42</v>
      </c>
      <c r="D7" s="70" t="s">
        <v>342</v>
      </c>
      <c r="E7" s="5" t="s">
        <v>35</v>
      </c>
      <c r="F7" s="33"/>
      <c r="G7" s="33">
        <v>42809</v>
      </c>
      <c r="H7" s="33">
        <v>43131</v>
      </c>
      <c r="I7" s="33"/>
    </row>
    <row r="8" spans="1:9" x14ac:dyDescent="0.25">
      <c r="A8" s="15">
        <v>4</v>
      </c>
      <c r="B8" s="15" t="s">
        <v>45</v>
      </c>
      <c r="C8" s="15" t="s">
        <v>15</v>
      </c>
      <c r="D8" s="70" t="s">
        <v>342</v>
      </c>
      <c r="E8" s="15" t="s">
        <v>35</v>
      </c>
      <c r="F8" s="49">
        <v>43084</v>
      </c>
      <c r="G8" s="15"/>
      <c r="H8" s="15"/>
      <c r="I8" s="34">
        <v>43132</v>
      </c>
    </row>
    <row r="9" spans="1:9" x14ac:dyDescent="0.25">
      <c r="A9" s="5">
        <v>5</v>
      </c>
      <c r="B9" s="5" t="s">
        <v>46</v>
      </c>
      <c r="C9" s="5" t="s">
        <v>15</v>
      </c>
      <c r="D9" s="70" t="s">
        <v>342</v>
      </c>
      <c r="E9" s="5" t="s">
        <v>35</v>
      </c>
      <c r="F9" s="33"/>
      <c r="G9" s="33">
        <v>43084</v>
      </c>
      <c r="H9" s="33">
        <v>43132</v>
      </c>
      <c r="I9" s="33"/>
    </row>
    <row r="10" spans="1:9" x14ac:dyDescent="0.25">
      <c r="A10" s="15">
        <v>6</v>
      </c>
      <c r="B10" s="15" t="s">
        <v>47</v>
      </c>
      <c r="C10" s="15" t="s">
        <v>7</v>
      </c>
      <c r="D10" s="70" t="s">
        <v>340</v>
      </c>
      <c r="E10" s="15" t="s">
        <v>35</v>
      </c>
      <c r="F10" s="49">
        <v>43084</v>
      </c>
      <c r="G10" s="15"/>
      <c r="H10" s="15"/>
      <c r="I10" s="34">
        <v>43132</v>
      </c>
    </row>
    <row r="11" spans="1:9" x14ac:dyDescent="0.25">
      <c r="A11" s="5">
        <v>7</v>
      </c>
      <c r="B11" s="5" t="s">
        <v>48</v>
      </c>
      <c r="C11" s="5" t="s">
        <v>7</v>
      </c>
      <c r="D11" s="70" t="s">
        <v>340</v>
      </c>
      <c r="E11" s="5" t="s">
        <v>35</v>
      </c>
      <c r="F11" s="44"/>
      <c r="G11" s="33">
        <v>43084</v>
      </c>
      <c r="H11" s="33">
        <v>43132</v>
      </c>
      <c r="I11" s="33"/>
    </row>
    <row r="12" spans="1:9" x14ac:dyDescent="0.25">
      <c r="A12" s="15">
        <v>8</v>
      </c>
      <c r="B12" s="15" t="s">
        <v>49</v>
      </c>
      <c r="C12" s="15" t="s">
        <v>7</v>
      </c>
      <c r="D12" s="70" t="s">
        <v>340</v>
      </c>
      <c r="E12" s="15" t="s">
        <v>35</v>
      </c>
      <c r="F12" s="34">
        <v>43084</v>
      </c>
      <c r="G12" s="15"/>
      <c r="H12" s="15"/>
      <c r="I12" s="34">
        <v>43132</v>
      </c>
    </row>
    <row r="13" spans="1:9" x14ac:dyDescent="0.25">
      <c r="A13" s="5">
        <v>9</v>
      </c>
      <c r="B13" s="5" t="s">
        <v>50</v>
      </c>
      <c r="C13" s="5" t="s">
        <v>7</v>
      </c>
      <c r="D13" s="70" t="s">
        <v>340</v>
      </c>
      <c r="E13" s="5" t="s">
        <v>35</v>
      </c>
      <c r="F13" s="33"/>
      <c r="G13" s="33">
        <v>43084</v>
      </c>
      <c r="H13" s="33">
        <v>43132</v>
      </c>
      <c r="I13" s="33"/>
    </row>
    <row r="14" spans="1:9" x14ac:dyDescent="0.25">
      <c r="A14" s="15">
        <v>10</v>
      </c>
      <c r="B14" s="35" t="s">
        <v>36</v>
      </c>
      <c r="C14" s="35" t="s">
        <v>19</v>
      </c>
      <c r="D14" s="63">
        <v>420000</v>
      </c>
      <c r="E14" s="15" t="s">
        <v>35</v>
      </c>
      <c r="F14" s="52">
        <v>43101</v>
      </c>
      <c r="G14" s="37"/>
      <c r="H14" s="37"/>
      <c r="I14" s="35" t="s">
        <v>20</v>
      </c>
    </row>
    <row r="15" spans="1:9" x14ac:dyDescent="0.25">
      <c r="A15" s="15">
        <v>11</v>
      </c>
      <c r="B15" s="35" t="s">
        <v>37</v>
      </c>
      <c r="C15" s="35" t="s">
        <v>38</v>
      </c>
      <c r="D15" s="63">
        <v>388500</v>
      </c>
      <c r="E15" s="15" t="s">
        <v>35</v>
      </c>
      <c r="F15" s="52">
        <v>43101</v>
      </c>
      <c r="G15" s="37"/>
      <c r="H15" s="37"/>
      <c r="I15" s="35" t="s">
        <v>20</v>
      </c>
    </row>
    <row r="16" spans="1:9" x14ac:dyDescent="0.25">
      <c r="A16" s="5">
        <v>12</v>
      </c>
      <c r="B16" s="31" t="s">
        <v>39</v>
      </c>
      <c r="C16" s="59" t="s">
        <v>38</v>
      </c>
      <c r="D16" s="67">
        <v>388500</v>
      </c>
      <c r="E16" s="5" t="s">
        <v>35</v>
      </c>
      <c r="F16" s="44"/>
      <c r="G16" s="31" t="s">
        <v>40</v>
      </c>
      <c r="H16" s="5" t="s">
        <v>20</v>
      </c>
      <c r="I16" s="44"/>
    </row>
    <row r="19" spans="2:4" x14ac:dyDescent="0.25">
      <c r="B19" s="46"/>
      <c r="C19" s="22" t="s">
        <v>33</v>
      </c>
      <c r="D19" s="22"/>
    </row>
    <row r="20" spans="2:4" x14ac:dyDescent="0.25">
      <c r="B20" s="47"/>
      <c r="C20" s="22" t="s">
        <v>34</v>
      </c>
      <c r="D20" s="2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I23"/>
  <sheetViews>
    <sheetView workbookViewId="0">
      <selection activeCell="D6" sqref="D6:D19"/>
    </sheetView>
  </sheetViews>
  <sheetFormatPr defaultColWidth="9.140625" defaultRowHeight="15" x14ac:dyDescent="0.25"/>
  <cols>
    <col min="1" max="1" width="9.140625" style="32"/>
    <col min="2" max="2" width="30.5703125" style="32" customWidth="1"/>
    <col min="3" max="4" width="11.7109375" style="32" customWidth="1"/>
    <col min="5" max="5" width="13.5703125" style="32" customWidth="1"/>
    <col min="6" max="6" width="10.85546875" style="32" customWidth="1"/>
    <col min="7" max="16384" width="9.140625" style="32"/>
  </cols>
  <sheetData>
    <row r="5" spans="1:9" x14ac:dyDescent="0.25">
      <c r="A5" s="19" t="s">
        <v>0</v>
      </c>
      <c r="B5" s="19" t="s">
        <v>1</v>
      </c>
      <c r="C5" s="19" t="s">
        <v>2</v>
      </c>
      <c r="D5" s="19"/>
      <c r="E5" s="19" t="s">
        <v>3</v>
      </c>
      <c r="F5" s="19" t="s">
        <v>4</v>
      </c>
      <c r="G5" s="19" t="s">
        <v>5</v>
      </c>
      <c r="H5" s="19" t="s">
        <v>4</v>
      </c>
      <c r="I5" s="19" t="s">
        <v>5</v>
      </c>
    </row>
    <row r="6" spans="1:9" x14ac:dyDescent="0.25">
      <c r="A6" s="15">
        <v>1</v>
      </c>
      <c r="B6" s="15" t="s">
        <v>63</v>
      </c>
      <c r="C6" s="15" t="s">
        <v>15</v>
      </c>
      <c r="D6" s="70" t="s">
        <v>342</v>
      </c>
      <c r="E6" s="15" t="s">
        <v>51</v>
      </c>
      <c r="F6" s="49">
        <v>43075</v>
      </c>
      <c r="G6" s="57"/>
      <c r="H6" s="54"/>
      <c r="I6" s="34">
        <v>43108</v>
      </c>
    </row>
    <row r="7" spans="1:9" x14ac:dyDescent="0.25">
      <c r="A7" s="5">
        <v>2</v>
      </c>
      <c r="B7" s="5" t="s">
        <v>64</v>
      </c>
      <c r="C7" s="5" t="s">
        <v>15</v>
      </c>
      <c r="D7" s="70" t="s">
        <v>342</v>
      </c>
      <c r="E7" s="5" t="s">
        <v>51</v>
      </c>
      <c r="F7" s="33"/>
      <c r="G7" s="50">
        <v>43075</v>
      </c>
      <c r="H7" s="50">
        <v>43108</v>
      </c>
      <c r="I7" s="33"/>
    </row>
    <row r="8" spans="1:9" x14ac:dyDescent="0.25">
      <c r="A8" s="15">
        <v>3</v>
      </c>
      <c r="B8" s="15" t="s">
        <v>65</v>
      </c>
      <c r="C8" s="15" t="s">
        <v>7</v>
      </c>
      <c r="D8" s="70" t="s">
        <v>340</v>
      </c>
      <c r="E8" s="15" t="s">
        <v>51</v>
      </c>
      <c r="F8" s="49">
        <v>43075</v>
      </c>
      <c r="G8" s="49"/>
      <c r="H8" s="49"/>
      <c r="I8" s="34">
        <v>43108</v>
      </c>
    </row>
    <row r="9" spans="1:9" x14ac:dyDescent="0.25">
      <c r="A9" s="5">
        <v>4</v>
      </c>
      <c r="B9" s="5" t="s">
        <v>66</v>
      </c>
      <c r="C9" s="5" t="s">
        <v>7</v>
      </c>
      <c r="D9" s="70" t="s">
        <v>340</v>
      </c>
      <c r="E9" s="5" t="s">
        <v>51</v>
      </c>
      <c r="F9" s="50"/>
      <c r="G9" s="50">
        <v>43075</v>
      </c>
      <c r="H9" s="50">
        <v>43108</v>
      </c>
      <c r="I9" s="33"/>
    </row>
    <row r="10" spans="1:9" x14ac:dyDescent="0.25">
      <c r="A10" s="15">
        <v>5</v>
      </c>
      <c r="B10" s="15" t="s">
        <v>67</v>
      </c>
      <c r="C10" s="15" t="s">
        <v>7</v>
      </c>
      <c r="D10" s="70" t="s">
        <v>340</v>
      </c>
      <c r="E10" s="15" t="s">
        <v>51</v>
      </c>
      <c r="F10" s="49">
        <v>43075</v>
      </c>
      <c r="G10" s="49"/>
      <c r="H10" s="49"/>
      <c r="I10" s="34">
        <v>43108</v>
      </c>
    </row>
    <row r="11" spans="1:9" x14ac:dyDescent="0.25">
      <c r="A11" s="5">
        <v>6</v>
      </c>
      <c r="B11" s="5" t="s">
        <v>68</v>
      </c>
      <c r="C11" s="5" t="s">
        <v>7</v>
      </c>
      <c r="D11" s="70" t="s">
        <v>340</v>
      </c>
      <c r="E11" s="5" t="s">
        <v>51</v>
      </c>
      <c r="F11" s="50"/>
      <c r="G11" s="50">
        <v>43075</v>
      </c>
      <c r="H11" s="50">
        <v>43108</v>
      </c>
      <c r="I11" s="33"/>
    </row>
    <row r="12" spans="1:9" x14ac:dyDescent="0.25">
      <c r="A12" s="15">
        <v>7</v>
      </c>
      <c r="B12" s="15" t="s">
        <v>69</v>
      </c>
      <c r="C12" s="15" t="s">
        <v>42</v>
      </c>
      <c r="D12" s="70" t="s">
        <v>342</v>
      </c>
      <c r="E12" s="15" t="s">
        <v>51</v>
      </c>
      <c r="F12" s="49">
        <v>43075</v>
      </c>
      <c r="G12" s="49"/>
      <c r="H12" s="49"/>
      <c r="I12" s="34">
        <v>43108</v>
      </c>
    </row>
    <row r="13" spans="1:9" x14ac:dyDescent="0.25">
      <c r="A13" s="5">
        <v>8</v>
      </c>
      <c r="B13" s="5" t="s">
        <v>70</v>
      </c>
      <c r="C13" s="5" t="s">
        <v>42</v>
      </c>
      <c r="D13" s="70" t="s">
        <v>342</v>
      </c>
      <c r="E13" s="5" t="s">
        <v>51</v>
      </c>
      <c r="F13" s="33"/>
      <c r="G13" s="33">
        <v>43075</v>
      </c>
      <c r="H13" s="33">
        <v>43108</v>
      </c>
      <c r="I13" s="33"/>
    </row>
    <row r="14" spans="1:9" x14ac:dyDescent="0.25">
      <c r="A14" s="15">
        <v>9</v>
      </c>
      <c r="B14" s="35" t="s">
        <v>52</v>
      </c>
      <c r="C14" s="35" t="s">
        <v>19</v>
      </c>
      <c r="D14" s="63">
        <v>650000</v>
      </c>
      <c r="E14" s="15" t="s">
        <v>51</v>
      </c>
      <c r="F14" s="58">
        <v>42898</v>
      </c>
      <c r="G14" s="37"/>
      <c r="H14" s="37"/>
      <c r="I14" s="52">
        <v>43252</v>
      </c>
    </row>
    <row r="15" spans="1:9" x14ac:dyDescent="0.25">
      <c r="A15" s="5">
        <v>10</v>
      </c>
      <c r="B15" s="31" t="s">
        <v>57</v>
      </c>
      <c r="C15" s="31" t="s">
        <v>19</v>
      </c>
      <c r="D15" s="64">
        <v>650000</v>
      </c>
      <c r="E15" s="5" t="s">
        <v>51</v>
      </c>
      <c r="F15" s="44"/>
      <c r="G15" s="31" t="s">
        <v>58</v>
      </c>
      <c r="H15" s="31" t="s">
        <v>59</v>
      </c>
      <c r="I15" s="44"/>
    </row>
    <row r="16" spans="1:9" x14ac:dyDescent="0.25">
      <c r="A16" s="15">
        <v>11</v>
      </c>
      <c r="B16" s="35" t="s">
        <v>53</v>
      </c>
      <c r="C16" s="35" t="s">
        <v>54</v>
      </c>
      <c r="D16" s="63">
        <v>350000</v>
      </c>
      <c r="E16" s="15" t="s">
        <v>51</v>
      </c>
      <c r="F16" s="52">
        <v>42898</v>
      </c>
      <c r="G16" s="37"/>
      <c r="H16" s="37"/>
      <c r="I16" s="39">
        <v>43252</v>
      </c>
    </row>
    <row r="17" spans="1:9" x14ac:dyDescent="0.25">
      <c r="A17" s="5">
        <v>12</v>
      </c>
      <c r="B17" s="31" t="s">
        <v>60</v>
      </c>
      <c r="C17" s="31" t="s">
        <v>61</v>
      </c>
      <c r="D17" s="64">
        <v>350000</v>
      </c>
      <c r="E17" s="5" t="s">
        <v>51</v>
      </c>
      <c r="F17" s="44"/>
      <c r="G17" s="56">
        <v>42928</v>
      </c>
      <c r="H17" s="56">
        <v>43252</v>
      </c>
      <c r="I17" s="44"/>
    </row>
    <row r="18" spans="1:9" ht="22.5" customHeight="1" x14ac:dyDescent="0.25">
      <c r="A18" s="15">
        <v>13</v>
      </c>
      <c r="B18" s="35" t="s">
        <v>55</v>
      </c>
      <c r="C18" s="35" t="s">
        <v>38</v>
      </c>
      <c r="D18" s="63">
        <v>600000</v>
      </c>
      <c r="E18" s="15" t="s">
        <v>51</v>
      </c>
      <c r="F18" s="35" t="s">
        <v>56</v>
      </c>
      <c r="G18" s="37"/>
      <c r="H18" s="37"/>
      <c r="I18" s="52">
        <v>43314</v>
      </c>
    </row>
    <row r="19" spans="1:9" ht="24" customHeight="1" x14ac:dyDescent="0.25">
      <c r="A19" s="5">
        <v>14</v>
      </c>
      <c r="B19" s="31" t="s">
        <v>62</v>
      </c>
      <c r="C19" s="31" t="s">
        <v>38</v>
      </c>
      <c r="D19" s="64">
        <v>420000</v>
      </c>
      <c r="E19" s="5" t="s">
        <v>51</v>
      </c>
      <c r="F19" s="44"/>
      <c r="G19" s="45">
        <v>43374</v>
      </c>
      <c r="H19" s="56">
        <v>43375</v>
      </c>
      <c r="I19" s="44"/>
    </row>
    <row r="22" spans="1:9" x14ac:dyDescent="0.25">
      <c r="B22" s="46"/>
      <c r="C22" s="22" t="s">
        <v>33</v>
      </c>
      <c r="D22" s="22"/>
    </row>
    <row r="23" spans="1:9" x14ac:dyDescent="0.25">
      <c r="B23" s="47"/>
      <c r="C23" s="22" t="s">
        <v>34</v>
      </c>
      <c r="D23" s="2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4"/>
  <sheetViews>
    <sheetView workbookViewId="0">
      <selection activeCell="D3" sqref="D3:D11"/>
    </sheetView>
  </sheetViews>
  <sheetFormatPr defaultRowHeight="15" x14ac:dyDescent="0.25"/>
  <cols>
    <col min="2" max="2" width="22.7109375" customWidth="1"/>
  </cols>
  <sheetData>
    <row r="2" spans="1:9" x14ac:dyDescent="0.25">
      <c r="A2" s="18" t="s">
        <v>0</v>
      </c>
      <c r="B2" s="19" t="s">
        <v>1</v>
      </c>
      <c r="C2" s="20" t="s">
        <v>2</v>
      </c>
      <c r="D2" s="20" t="s">
        <v>338</v>
      </c>
      <c r="E2" s="20" t="s">
        <v>3</v>
      </c>
      <c r="F2" s="20" t="s">
        <v>4</v>
      </c>
      <c r="G2" s="20" t="s">
        <v>5</v>
      </c>
      <c r="H2" s="20" t="s">
        <v>4</v>
      </c>
      <c r="I2" s="20" t="s">
        <v>5</v>
      </c>
    </row>
    <row r="3" spans="1:9" x14ac:dyDescent="0.25">
      <c r="A3" s="14">
        <v>1</v>
      </c>
      <c r="B3" s="14" t="s">
        <v>83</v>
      </c>
      <c r="C3" s="10" t="s">
        <v>7</v>
      </c>
      <c r="D3" s="71" t="s">
        <v>340</v>
      </c>
      <c r="E3" s="10" t="s">
        <v>84</v>
      </c>
      <c r="F3" s="11">
        <v>43080</v>
      </c>
      <c r="G3" s="11"/>
      <c r="H3" s="11"/>
      <c r="I3" s="11">
        <v>43125</v>
      </c>
    </row>
    <row r="4" spans="1:9" x14ac:dyDescent="0.25">
      <c r="A4" s="14">
        <v>2</v>
      </c>
      <c r="B4" s="14" t="s">
        <v>85</v>
      </c>
      <c r="C4" s="10" t="s">
        <v>7</v>
      </c>
      <c r="D4" s="71" t="s">
        <v>340</v>
      </c>
      <c r="E4" s="10" t="s">
        <v>84</v>
      </c>
      <c r="F4" s="11">
        <v>43059</v>
      </c>
      <c r="G4" s="11"/>
      <c r="H4" s="11"/>
      <c r="I4" s="11">
        <v>43108</v>
      </c>
    </row>
    <row r="5" spans="1:9" x14ac:dyDescent="0.25">
      <c r="A5" s="1">
        <v>3</v>
      </c>
      <c r="B5" s="1" t="s">
        <v>86</v>
      </c>
      <c r="C5" s="2" t="s">
        <v>7</v>
      </c>
      <c r="D5" s="70" t="s">
        <v>340</v>
      </c>
      <c r="E5" s="2" t="s">
        <v>84</v>
      </c>
      <c r="F5" s="3"/>
      <c r="G5" s="3">
        <v>43080</v>
      </c>
      <c r="H5" s="4">
        <v>43108</v>
      </c>
      <c r="I5" s="4"/>
    </row>
    <row r="6" spans="1:9" x14ac:dyDescent="0.25">
      <c r="A6" s="14">
        <v>4</v>
      </c>
      <c r="B6" s="8" t="s">
        <v>71</v>
      </c>
      <c r="C6" s="9" t="s">
        <v>72</v>
      </c>
      <c r="D6" s="68">
        <v>420000</v>
      </c>
      <c r="E6" s="10" t="s">
        <v>84</v>
      </c>
      <c r="F6" s="12">
        <v>43051</v>
      </c>
      <c r="G6" s="24"/>
      <c r="H6" s="24"/>
      <c r="I6" s="27" t="s">
        <v>73</v>
      </c>
    </row>
    <row r="7" spans="1:9" x14ac:dyDescent="0.25">
      <c r="A7" s="14">
        <v>5</v>
      </c>
      <c r="B7" s="8" t="s">
        <v>74</v>
      </c>
      <c r="C7" s="9" t="s">
        <v>75</v>
      </c>
      <c r="D7" s="68">
        <v>420000</v>
      </c>
      <c r="E7" s="10" t="s">
        <v>84</v>
      </c>
      <c r="F7" s="9" t="s">
        <v>76</v>
      </c>
      <c r="G7" s="24"/>
      <c r="H7" s="24"/>
      <c r="I7" s="27" t="s">
        <v>20</v>
      </c>
    </row>
    <row r="8" spans="1:9" x14ac:dyDescent="0.25">
      <c r="A8" s="14">
        <v>6</v>
      </c>
      <c r="B8" s="8" t="s">
        <v>77</v>
      </c>
      <c r="C8" s="9" t="s">
        <v>78</v>
      </c>
      <c r="D8" s="68">
        <v>388500</v>
      </c>
      <c r="E8" s="10" t="s">
        <v>84</v>
      </c>
      <c r="F8" s="9" t="s">
        <v>76</v>
      </c>
      <c r="G8" s="24"/>
      <c r="H8" s="24"/>
      <c r="I8" s="27" t="s">
        <v>20</v>
      </c>
    </row>
    <row r="9" spans="1:9" x14ac:dyDescent="0.25">
      <c r="A9" s="14">
        <v>7</v>
      </c>
      <c r="B9" s="8" t="s">
        <v>79</v>
      </c>
      <c r="C9" s="9" t="s">
        <v>22</v>
      </c>
      <c r="D9" s="68">
        <v>388500</v>
      </c>
      <c r="E9" s="10" t="s">
        <v>84</v>
      </c>
      <c r="F9" s="26">
        <v>43051</v>
      </c>
      <c r="G9" s="24"/>
      <c r="H9" s="24"/>
      <c r="I9" s="9" t="s">
        <v>80</v>
      </c>
    </row>
    <row r="10" spans="1:9" x14ac:dyDescent="0.25">
      <c r="A10" s="1">
        <v>8</v>
      </c>
      <c r="B10" s="6" t="s">
        <v>81</v>
      </c>
      <c r="C10" s="7" t="s">
        <v>72</v>
      </c>
      <c r="D10" s="69">
        <v>420000</v>
      </c>
      <c r="E10" s="2" t="s">
        <v>84</v>
      </c>
      <c r="F10" s="23"/>
      <c r="G10" s="29" t="s">
        <v>32</v>
      </c>
      <c r="H10" s="1" t="s">
        <v>73</v>
      </c>
      <c r="I10" s="23"/>
    </row>
    <row r="11" spans="1:9" x14ac:dyDescent="0.25">
      <c r="A11" s="1">
        <v>9</v>
      </c>
      <c r="B11" s="6" t="s">
        <v>82</v>
      </c>
      <c r="C11" s="7" t="s">
        <v>22</v>
      </c>
      <c r="D11" s="69">
        <v>388500</v>
      </c>
      <c r="E11" s="2" t="s">
        <v>84</v>
      </c>
      <c r="F11" s="23"/>
      <c r="G11" s="7" t="s">
        <v>32</v>
      </c>
      <c r="H11" s="1" t="s">
        <v>73</v>
      </c>
      <c r="I11" s="23"/>
    </row>
    <row r="13" spans="1:9" x14ac:dyDescent="0.25">
      <c r="B13" s="16"/>
      <c r="C13" s="22" t="s">
        <v>33</v>
      </c>
      <c r="D13" s="22"/>
    </row>
    <row r="14" spans="1:9" x14ac:dyDescent="0.25">
      <c r="B14" s="17"/>
      <c r="C14" s="22" t="s">
        <v>34</v>
      </c>
      <c r="D14" s="2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4"/>
  <sheetViews>
    <sheetView topLeftCell="B1" workbookViewId="0">
      <selection activeCell="D3" sqref="D3:D11"/>
    </sheetView>
  </sheetViews>
  <sheetFormatPr defaultRowHeight="15" x14ac:dyDescent="0.25"/>
  <cols>
    <col min="2" max="2" width="25.85546875" customWidth="1"/>
    <col min="3" max="4" width="12.85546875" customWidth="1"/>
    <col min="5" max="5" width="18.28515625" customWidth="1"/>
  </cols>
  <sheetData>
    <row r="2" spans="1:9" x14ac:dyDescent="0.25">
      <c r="A2" s="18" t="s">
        <v>0</v>
      </c>
      <c r="B2" s="19" t="s">
        <v>1</v>
      </c>
      <c r="C2" s="20" t="s">
        <v>2</v>
      </c>
      <c r="D2" s="20" t="s">
        <v>338</v>
      </c>
      <c r="E2" s="20" t="s">
        <v>3</v>
      </c>
      <c r="F2" s="20" t="s">
        <v>4</v>
      </c>
      <c r="G2" s="20" t="s">
        <v>5</v>
      </c>
      <c r="H2" s="20" t="s">
        <v>4</v>
      </c>
      <c r="I2" s="20" t="s">
        <v>5</v>
      </c>
    </row>
    <row r="3" spans="1:9" x14ac:dyDescent="0.25">
      <c r="A3" s="14">
        <v>1</v>
      </c>
      <c r="B3" s="14" t="s">
        <v>87</v>
      </c>
      <c r="C3" s="10" t="s">
        <v>7</v>
      </c>
      <c r="D3" s="71" t="s">
        <v>340</v>
      </c>
      <c r="E3" s="10" t="s">
        <v>88</v>
      </c>
      <c r="F3" s="28">
        <v>43082</v>
      </c>
      <c r="G3" s="28"/>
      <c r="H3" s="28"/>
      <c r="I3" s="28">
        <v>43127</v>
      </c>
    </row>
    <row r="4" spans="1:9" x14ac:dyDescent="0.25">
      <c r="A4" s="14">
        <v>2</v>
      </c>
      <c r="B4" s="14" t="s">
        <v>89</v>
      </c>
      <c r="C4" s="10" t="s">
        <v>7</v>
      </c>
      <c r="D4" s="71" t="s">
        <v>340</v>
      </c>
      <c r="E4" s="10" t="s">
        <v>88</v>
      </c>
      <c r="F4" s="11">
        <v>43096</v>
      </c>
      <c r="G4" s="11"/>
      <c r="H4" s="11"/>
      <c r="I4" s="11">
        <v>43138</v>
      </c>
    </row>
    <row r="5" spans="1:9" x14ac:dyDescent="0.25">
      <c r="A5" s="1">
        <v>3</v>
      </c>
      <c r="B5" s="1" t="s">
        <v>90</v>
      </c>
      <c r="C5" s="2" t="s">
        <v>7</v>
      </c>
      <c r="D5" s="70" t="s">
        <v>340</v>
      </c>
      <c r="E5" s="2" t="s">
        <v>88</v>
      </c>
      <c r="F5" s="3"/>
      <c r="G5" s="3">
        <v>43096</v>
      </c>
      <c r="H5" s="3">
        <v>43117</v>
      </c>
      <c r="I5" s="3"/>
    </row>
    <row r="6" spans="1:9" x14ac:dyDescent="0.25">
      <c r="A6" s="14">
        <v>4</v>
      </c>
      <c r="B6" s="8" t="s">
        <v>92</v>
      </c>
      <c r="C6" s="9" t="s">
        <v>19</v>
      </c>
      <c r="D6" s="68">
        <v>430500</v>
      </c>
      <c r="E6" s="10" t="s">
        <v>88</v>
      </c>
      <c r="F6" s="9" t="s">
        <v>93</v>
      </c>
      <c r="G6" s="24"/>
      <c r="H6" s="24"/>
      <c r="I6" s="27" t="s">
        <v>20</v>
      </c>
    </row>
    <row r="7" spans="1:9" x14ac:dyDescent="0.25">
      <c r="A7" s="14">
        <v>5</v>
      </c>
      <c r="B7" s="8" t="s">
        <v>94</v>
      </c>
      <c r="C7" s="9" t="s">
        <v>19</v>
      </c>
      <c r="D7" s="68">
        <v>420000</v>
      </c>
      <c r="E7" s="10" t="s">
        <v>88</v>
      </c>
      <c r="F7" s="12">
        <v>42928</v>
      </c>
      <c r="G7" s="24"/>
      <c r="H7" s="24"/>
      <c r="I7" s="26">
        <v>43081</v>
      </c>
    </row>
    <row r="8" spans="1:9" x14ac:dyDescent="0.25">
      <c r="A8" s="14">
        <v>6</v>
      </c>
      <c r="B8" s="8" t="s">
        <v>95</v>
      </c>
      <c r="C8" s="9" t="s">
        <v>78</v>
      </c>
      <c r="D8" s="68">
        <v>388500</v>
      </c>
      <c r="E8" s="10" t="s">
        <v>88</v>
      </c>
      <c r="F8" s="12">
        <v>42959</v>
      </c>
      <c r="G8" s="24"/>
      <c r="H8" s="24"/>
      <c r="I8" s="27" t="s">
        <v>96</v>
      </c>
    </row>
    <row r="9" spans="1:9" x14ac:dyDescent="0.25">
      <c r="A9" s="14">
        <v>7</v>
      </c>
      <c r="B9" s="8" t="s">
        <v>97</v>
      </c>
      <c r="C9" s="9" t="s">
        <v>78</v>
      </c>
      <c r="D9" s="68">
        <v>388500</v>
      </c>
      <c r="E9" s="10" t="s">
        <v>88</v>
      </c>
      <c r="F9" s="12">
        <v>43344</v>
      </c>
      <c r="G9" s="24"/>
      <c r="H9" s="24"/>
      <c r="I9" s="26">
        <v>43375</v>
      </c>
    </row>
    <row r="10" spans="1:9" x14ac:dyDescent="0.25">
      <c r="A10" s="1">
        <v>8</v>
      </c>
      <c r="B10" s="6" t="s">
        <v>98</v>
      </c>
      <c r="C10" s="7" t="s">
        <v>19</v>
      </c>
      <c r="D10" s="69">
        <v>420000</v>
      </c>
      <c r="E10" s="2" t="s">
        <v>88</v>
      </c>
      <c r="F10" s="23"/>
      <c r="G10" s="30" t="s">
        <v>76</v>
      </c>
      <c r="H10" s="7" t="s">
        <v>99</v>
      </c>
      <c r="I10" s="23"/>
    </row>
    <row r="11" spans="1:9" x14ac:dyDescent="0.25">
      <c r="A11" s="1">
        <v>9</v>
      </c>
      <c r="B11" s="6" t="s">
        <v>100</v>
      </c>
      <c r="C11" s="7" t="s">
        <v>78</v>
      </c>
      <c r="D11" s="69">
        <v>388500</v>
      </c>
      <c r="E11" s="23"/>
      <c r="F11" s="23"/>
      <c r="G11" s="25">
        <v>43374</v>
      </c>
      <c r="H11" s="21">
        <v>43133</v>
      </c>
      <c r="I11" s="23"/>
    </row>
    <row r="13" spans="1:9" x14ac:dyDescent="0.25">
      <c r="B13" s="16"/>
      <c r="C13" s="22" t="s">
        <v>33</v>
      </c>
      <c r="D13" s="22"/>
    </row>
    <row r="14" spans="1:9" x14ac:dyDescent="0.25">
      <c r="B14" s="17"/>
      <c r="C14" s="22" t="s">
        <v>34</v>
      </c>
      <c r="D14" s="2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6"/>
  <sheetViews>
    <sheetView workbookViewId="0">
      <selection activeCell="D3" sqref="D3:D12"/>
    </sheetView>
  </sheetViews>
  <sheetFormatPr defaultRowHeight="15" x14ac:dyDescent="0.25"/>
  <cols>
    <col min="2" max="2" width="24.28515625" customWidth="1"/>
    <col min="3" max="4" width="16.5703125" customWidth="1"/>
    <col min="5" max="5" width="18" customWidth="1"/>
  </cols>
  <sheetData>
    <row r="2" spans="1:9" x14ac:dyDescent="0.25">
      <c r="A2" s="18" t="s">
        <v>0</v>
      </c>
      <c r="B2" s="19" t="s">
        <v>1</v>
      </c>
      <c r="C2" s="20" t="s">
        <v>2</v>
      </c>
      <c r="D2" s="20" t="s">
        <v>338</v>
      </c>
      <c r="E2" s="20" t="s">
        <v>3</v>
      </c>
      <c r="F2" s="20" t="s">
        <v>4</v>
      </c>
      <c r="G2" s="20" t="s">
        <v>5</v>
      </c>
      <c r="H2" s="20" t="s">
        <v>4</v>
      </c>
      <c r="I2" s="20" t="s">
        <v>5</v>
      </c>
    </row>
    <row r="3" spans="1:9" x14ac:dyDescent="0.25">
      <c r="A3" s="14">
        <v>1</v>
      </c>
      <c r="B3" s="14" t="s">
        <v>113</v>
      </c>
      <c r="C3" s="10" t="s">
        <v>7</v>
      </c>
      <c r="D3" s="71" t="s">
        <v>340</v>
      </c>
      <c r="E3" s="10" t="s">
        <v>101</v>
      </c>
      <c r="F3" s="11">
        <v>43052</v>
      </c>
      <c r="G3" s="11"/>
      <c r="H3" s="11"/>
      <c r="I3" s="11">
        <v>43109</v>
      </c>
    </row>
    <row r="4" spans="1:9" x14ac:dyDescent="0.25">
      <c r="A4" s="14">
        <v>2</v>
      </c>
      <c r="B4" s="14" t="s">
        <v>114</v>
      </c>
      <c r="C4" s="10" t="s">
        <v>7</v>
      </c>
      <c r="D4" s="71" t="s">
        <v>340</v>
      </c>
      <c r="E4" s="10" t="s">
        <v>101</v>
      </c>
      <c r="F4" s="11">
        <v>43085</v>
      </c>
      <c r="G4" s="11"/>
      <c r="H4" s="11"/>
      <c r="I4" s="11">
        <v>43130</v>
      </c>
    </row>
    <row r="5" spans="1:9" x14ac:dyDescent="0.25">
      <c r="A5" s="1">
        <v>3</v>
      </c>
      <c r="B5" s="1" t="s">
        <v>115</v>
      </c>
      <c r="C5" s="2" t="s">
        <v>7</v>
      </c>
      <c r="D5" s="70" t="s">
        <v>340</v>
      </c>
      <c r="E5" s="2" t="s">
        <v>101</v>
      </c>
      <c r="F5" s="3"/>
      <c r="G5" s="3">
        <v>43085</v>
      </c>
      <c r="H5" s="3">
        <v>43109</v>
      </c>
      <c r="I5" s="3"/>
    </row>
    <row r="6" spans="1:9" x14ac:dyDescent="0.25">
      <c r="A6" s="14">
        <v>4</v>
      </c>
      <c r="B6" s="8" t="s">
        <v>102</v>
      </c>
      <c r="C6" s="9" t="s">
        <v>19</v>
      </c>
      <c r="D6" s="68">
        <v>420000</v>
      </c>
      <c r="E6" s="10" t="s">
        <v>101</v>
      </c>
      <c r="F6" s="9" t="s">
        <v>103</v>
      </c>
      <c r="G6" s="24"/>
      <c r="H6" s="24"/>
      <c r="I6" s="27" t="s">
        <v>104</v>
      </c>
    </row>
    <row r="7" spans="1:9" x14ac:dyDescent="0.25">
      <c r="A7" s="14">
        <v>5</v>
      </c>
      <c r="B7" s="8" t="s">
        <v>105</v>
      </c>
      <c r="C7" s="9" t="s">
        <v>19</v>
      </c>
      <c r="D7" s="68">
        <v>420000</v>
      </c>
      <c r="E7" s="10" t="s">
        <v>101</v>
      </c>
      <c r="F7" s="13">
        <v>43405</v>
      </c>
      <c r="G7" s="24"/>
      <c r="H7" s="24"/>
      <c r="I7" s="9" t="s">
        <v>106</v>
      </c>
    </row>
    <row r="8" spans="1:9" x14ac:dyDescent="0.25">
      <c r="A8" s="14">
        <v>6</v>
      </c>
      <c r="B8" s="8" t="s">
        <v>107</v>
      </c>
      <c r="C8" s="9" t="s">
        <v>78</v>
      </c>
      <c r="D8" s="68">
        <v>388500</v>
      </c>
      <c r="E8" s="10" t="s">
        <v>101</v>
      </c>
      <c r="F8" s="12">
        <v>43405</v>
      </c>
      <c r="G8" s="24"/>
      <c r="H8" s="24"/>
      <c r="I8" s="27" t="s">
        <v>106</v>
      </c>
    </row>
    <row r="9" spans="1:9" x14ac:dyDescent="0.25">
      <c r="A9" s="14">
        <v>7</v>
      </c>
      <c r="B9" s="8" t="s">
        <v>108</v>
      </c>
      <c r="C9" s="9" t="s">
        <v>78</v>
      </c>
      <c r="D9" s="68">
        <v>388500</v>
      </c>
      <c r="E9" s="10" t="s">
        <v>101</v>
      </c>
      <c r="F9" s="9" t="s">
        <v>103</v>
      </c>
      <c r="G9" s="24"/>
      <c r="H9" s="24"/>
      <c r="I9" s="27" t="s">
        <v>104</v>
      </c>
    </row>
    <row r="10" spans="1:9" x14ac:dyDescent="0.25">
      <c r="A10" s="1">
        <v>8</v>
      </c>
      <c r="B10" s="6" t="s">
        <v>109</v>
      </c>
      <c r="C10" s="7" t="s">
        <v>19</v>
      </c>
      <c r="D10" s="68">
        <v>420000</v>
      </c>
      <c r="E10" s="2" t="s">
        <v>101</v>
      </c>
      <c r="F10" s="23"/>
      <c r="G10" s="29" t="s">
        <v>110</v>
      </c>
      <c r="H10" s="21">
        <v>43252</v>
      </c>
      <c r="I10" s="23"/>
    </row>
    <row r="11" spans="1:9" x14ac:dyDescent="0.25">
      <c r="A11" s="1">
        <v>9</v>
      </c>
      <c r="B11" s="6" t="s">
        <v>111</v>
      </c>
      <c r="C11" s="7" t="s">
        <v>78</v>
      </c>
      <c r="D11" s="69">
        <v>388500</v>
      </c>
      <c r="E11" s="2" t="s">
        <v>101</v>
      </c>
      <c r="F11" s="23"/>
      <c r="G11" s="7" t="s">
        <v>110</v>
      </c>
      <c r="H11" s="25">
        <v>43252</v>
      </c>
      <c r="I11" s="23"/>
    </row>
    <row r="12" spans="1:9" x14ac:dyDescent="0.25">
      <c r="A12" s="1">
        <v>10</v>
      </c>
      <c r="B12" s="6" t="s">
        <v>112</v>
      </c>
      <c r="C12" s="7" t="s">
        <v>78</v>
      </c>
      <c r="D12" s="69">
        <v>388500</v>
      </c>
      <c r="E12" s="2" t="s">
        <v>101</v>
      </c>
      <c r="F12" s="23"/>
      <c r="G12" s="21">
        <v>43405</v>
      </c>
      <c r="H12" s="25">
        <v>43102</v>
      </c>
      <c r="I12" s="23"/>
    </row>
    <row r="15" spans="1:9" x14ac:dyDescent="0.25">
      <c r="B15" s="16"/>
      <c r="C15" s="22" t="s">
        <v>33</v>
      </c>
      <c r="D15" s="22"/>
    </row>
    <row r="16" spans="1:9" x14ac:dyDescent="0.25">
      <c r="B16" s="17"/>
      <c r="C16" s="22" t="s">
        <v>34</v>
      </c>
      <c r="D16" s="2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4"/>
  <sheetViews>
    <sheetView workbookViewId="0">
      <selection activeCell="D3" sqref="D3:D11"/>
    </sheetView>
  </sheetViews>
  <sheetFormatPr defaultColWidth="9.140625" defaultRowHeight="15" x14ac:dyDescent="0.25"/>
  <cols>
    <col min="1" max="1" width="9.140625" style="32"/>
    <col min="2" max="2" width="24.140625" style="32" customWidth="1"/>
    <col min="3" max="4" width="13.85546875" style="32" customWidth="1"/>
    <col min="5" max="5" width="15.7109375" style="32" customWidth="1"/>
    <col min="6" max="8" width="9.140625" style="32"/>
    <col min="9" max="9" width="12.140625" style="32" customWidth="1"/>
    <col min="10" max="16384" width="9.140625" style="32"/>
  </cols>
  <sheetData>
    <row r="2" spans="1:9" x14ac:dyDescent="0.25">
      <c r="A2" s="19" t="s">
        <v>0</v>
      </c>
      <c r="B2" s="19" t="s">
        <v>1</v>
      </c>
      <c r="C2" s="19" t="s">
        <v>2</v>
      </c>
      <c r="D2" s="19" t="s">
        <v>338</v>
      </c>
      <c r="E2" s="19" t="s">
        <v>3</v>
      </c>
      <c r="F2" s="19" t="s">
        <v>4</v>
      </c>
      <c r="G2" s="19" t="s">
        <v>5</v>
      </c>
      <c r="H2" s="19" t="s">
        <v>4</v>
      </c>
      <c r="I2" s="19" t="s">
        <v>5</v>
      </c>
    </row>
    <row r="3" spans="1:9" x14ac:dyDescent="0.25">
      <c r="A3" s="15">
        <v>1</v>
      </c>
      <c r="B3" s="15" t="s">
        <v>116</v>
      </c>
      <c r="C3" s="15" t="s">
        <v>7</v>
      </c>
      <c r="D3" s="71" t="s">
        <v>340</v>
      </c>
      <c r="E3" s="15" t="s">
        <v>117</v>
      </c>
      <c r="F3" s="34">
        <v>43049</v>
      </c>
      <c r="G3" s="34"/>
      <c r="H3" s="34"/>
      <c r="I3" s="34">
        <v>43108</v>
      </c>
    </row>
    <row r="4" spans="1:9" x14ac:dyDescent="0.25">
      <c r="A4" s="15">
        <v>2</v>
      </c>
      <c r="B4" s="15" t="s">
        <v>118</v>
      </c>
      <c r="C4" s="15" t="s">
        <v>7</v>
      </c>
      <c r="D4" s="71" t="s">
        <v>340</v>
      </c>
      <c r="E4" s="15" t="s">
        <v>117</v>
      </c>
      <c r="F4" s="34">
        <v>43075</v>
      </c>
      <c r="G4" s="34"/>
      <c r="H4" s="34"/>
      <c r="I4" s="34">
        <v>43120</v>
      </c>
    </row>
    <row r="5" spans="1:9" x14ac:dyDescent="0.25">
      <c r="A5" s="5">
        <v>3</v>
      </c>
      <c r="B5" s="5" t="s">
        <v>119</v>
      </c>
      <c r="C5" s="5" t="s">
        <v>7</v>
      </c>
      <c r="D5" s="70" t="s">
        <v>340</v>
      </c>
      <c r="E5" s="5" t="s">
        <v>117</v>
      </c>
      <c r="F5" s="33"/>
      <c r="G5" s="33">
        <v>43075</v>
      </c>
      <c r="H5" s="33">
        <v>43108</v>
      </c>
      <c r="I5" s="33"/>
    </row>
    <row r="6" spans="1:9" x14ac:dyDescent="0.25">
      <c r="A6" s="15">
        <v>4</v>
      </c>
      <c r="B6" s="35" t="s">
        <v>120</v>
      </c>
      <c r="C6" s="35" t="s">
        <v>19</v>
      </c>
      <c r="D6" s="63">
        <v>420000</v>
      </c>
      <c r="E6" s="15" t="s">
        <v>117</v>
      </c>
      <c r="F6" s="52">
        <v>42747</v>
      </c>
      <c r="G6" s="37"/>
      <c r="H6" s="37"/>
      <c r="I6" s="38" t="s">
        <v>91</v>
      </c>
    </row>
    <row r="7" spans="1:9" x14ac:dyDescent="0.25">
      <c r="A7" s="15">
        <v>5</v>
      </c>
      <c r="B7" s="35" t="s">
        <v>121</v>
      </c>
      <c r="C7" s="35" t="s">
        <v>19</v>
      </c>
      <c r="D7" s="63">
        <v>420000</v>
      </c>
      <c r="E7" s="15" t="s">
        <v>117</v>
      </c>
      <c r="F7" s="35" t="s">
        <v>122</v>
      </c>
      <c r="G7" s="37"/>
      <c r="H7" s="37"/>
      <c r="I7" s="38" t="s">
        <v>32</v>
      </c>
    </row>
    <row r="8" spans="1:9" x14ac:dyDescent="0.25">
      <c r="A8" s="15">
        <v>6</v>
      </c>
      <c r="B8" s="35" t="s">
        <v>123</v>
      </c>
      <c r="C8" s="35" t="s">
        <v>78</v>
      </c>
      <c r="D8" s="63">
        <v>388500</v>
      </c>
      <c r="E8" s="15" t="s">
        <v>117</v>
      </c>
      <c r="F8" s="52">
        <v>42747</v>
      </c>
      <c r="G8" s="37"/>
      <c r="H8" s="37"/>
      <c r="I8" s="38" t="s">
        <v>91</v>
      </c>
    </row>
    <row r="9" spans="1:9" x14ac:dyDescent="0.25">
      <c r="A9" s="15">
        <v>7</v>
      </c>
      <c r="B9" s="35" t="s">
        <v>124</v>
      </c>
      <c r="C9" s="35" t="s">
        <v>78</v>
      </c>
      <c r="D9" s="63">
        <v>388500</v>
      </c>
      <c r="E9" s="15" t="s">
        <v>117</v>
      </c>
      <c r="F9" s="52">
        <v>42746</v>
      </c>
      <c r="G9" s="37"/>
      <c r="H9" s="37"/>
      <c r="I9" s="38" t="s">
        <v>32</v>
      </c>
    </row>
    <row r="10" spans="1:9" x14ac:dyDescent="0.25">
      <c r="A10" s="5">
        <v>8</v>
      </c>
      <c r="B10" s="31" t="s">
        <v>125</v>
      </c>
      <c r="C10" s="31" t="s">
        <v>19</v>
      </c>
      <c r="D10" s="63">
        <v>420000</v>
      </c>
      <c r="E10" s="5" t="s">
        <v>117</v>
      </c>
      <c r="F10" s="44"/>
      <c r="G10" s="45">
        <v>42928</v>
      </c>
      <c r="H10" s="41" t="s">
        <v>32</v>
      </c>
      <c r="I10" s="44"/>
    </row>
    <row r="11" spans="1:9" x14ac:dyDescent="0.25">
      <c r="A11" s="5">
        <v>9</v>
      </c>
      <c r="B11" s="31" t="s">
        <v>126</v>
      </c>
      <c r="C11" s="31" t="s">
        <v>22</v>
      </c>
      <c r="D11" s="64">
        <v>388500</v>
      </c>
      <c r="E11" s="5" t="s">
        <v>117</v>
      </c>
      <c r="F11" s="44"/>
      <c r="G11" s="41" t="s">
        <v>127</v>
      </c>
      <c r="H11" s="45">
        <v>42897</v>
      </c>
      <c r="I11" s="44"/>
    </row>
    <row r="13" spans="1:9" x14ac:dyDescent="0.25">
      <c r="B13" s="46"/>
      <c r="C13" s="22" t="s">
        <v>33</v>
      </c>
      <c r="D13" s="22"/>
    </row>
    <row r="14" spans="1:9" x14ac:dyDescent="0.25">
      <c r="B14" s="47"/>
      <c r="C14" s="22" t="s">
        <v>34</v>
      </c>
      <c r="D14" s="2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0"/>
  <sheetViews>
    <sheetView workbookViewId="0">
      <selection activeCell="D3" sqref="D3:D16"/>
    </sheetView>
  </sheetViews>
  <sheetFormatPr defaultColWidth="9.140625" defaultRowHeight="15" x14ac:dyDescent="0.25"/>
  <cols>
    <col min="1" max="1" width="9.140625" style="32"/>
    <col min="2" max="2" width="26.7109375" style="32" customWidth="1"/>
    <col min="3" max="4" width="9.140625" style="32"/>
    <col min="5" max="5" width="15.140625" style="32" customWidth="1"/>
    <col min="6" max="16384" width="9.140625" style="32"/>
  </cols>
  <sheetData>
    <row r="2" spans="1:9" x14ac:dyDescent="0.25">
      <c r="A2" s="19" t="s">
        <v>0</v>
      </c>
      <c r="B2" s="19" t="s">
        <v>1</v>
      </c>
      <c r="C2" s="19" t="s">
        <v>2</v>
      </c>
      <c r="D2" s="19" t="s">
        <v>338</v>
      </c>
      <c r="E2" s="19" t="s">
        <v>3</v>
      </c>
      <c r="F2" s="19" t="s">
        <v>4</v>
      </c>
      <c r="G2" s="19" t="s">
        <v>5</v>
      </c>
      <c r="H2" s="19" t="s">
        <v>4</v>
      </c>
      <c r="I2" s="19" t="s">
        <v>5</v>
      </c>
    </row>
    <row r="3" spans="1:9" x14ac:dyDescent="0.25">
      <c r="A3" s="15">
        <v>1</v>
      </c>
      <c r="B3" s="15" t="s">
        <v>139</v>
      </c>
      <c r="C3" s="15" t="s">
        <v>15</v>
      </c>
      <c r="D3" s="72" t="s">
        <v>342</v>
      </c>
      <c r="E3" s="15" t="s">
        <v>128</v>
      </c>
      <c r="F3" s="34">
        <v>43101</v>
      </c>
      <c r="G3" s="34"/>
      <c r="H3" s="34"/>
      <c r="I3" s="34">
        <v>43132</v>
      </c>
    </row>
    <row r="4" spans="1:9" x14ac:dyDescent="0.25">
      <c r="A4" s="5">
        <v>2</v>
      </c>
      <c r="B4" s="5" t="s">
        <v>140</v>
      </c>
      <c r="C4" s="5" t="s">
        <v>15</v>
      </c>
      <c r="D4" s="72" t="s">
        <v>342</v>
      </c>
      <c r="E4" s="5" t="s">
        <v>128</v>
      </c>
      <c r="F4" s="33"/>
      <c r="G4" s="33">
        <v>43101</v>
      </c>
      <c r="H4" s="33">
        <v>43132</v>
      </c>
      <c r="I4" s="33"/>
    </row>
    <row r="5" spans="1:9" x14ac:dyDescent="0.25">
      <c r="A5" s="15">
        <v>3</v>
      </c>
      <c r="B5" s="15" t="s">
        <v>141</v>
      </c>
      <c r="C5" s="15" t="s">
        <v>7</v>
      </c>
      <c r="D5" s="72" t="s">
        <v>340</v>
      </c>
      <c r="E5" s="15" t="s">
        <v>128</v>
      </c>
      <c r="F5" s="34">
        <v>43101</v>
      </c>
      <c r="G5" s="34"/>
      <c r="H5" s="34"/>
      <c r="I5" s="34">
        <v>43132</v>
      </c>
    </row>
    <row r="6" spans="1:9" x14ac:dyDescent="0.25">
      <c r="A6" s="5">
        <v>4</v>
      </c>
      <c r="B6" s="5" t="s">
        <v>142</v>
      </c>
      <c r="C6" s="5" t="s">
        <v>7</v>
      </c>
      <c r="D6" s="72" t="s">
        <v>340</v>
      </c>
      <c r="E6" s="5" t="s">
        <v>128</v>
      </c>
      <c r="F6" s="33"/>
      <c r="G6" s="33">
        <v>43101</v>
      </c>
      <c r="H6" s="33">
        <v>43132</v>
      </c>
      <c r="I6" s="33"/>
    </row>
    <row r="7" spans="1:9" x14ac:dyDescent="0.25">
      <c r="A7" s="15">
        <v>5</v>
      </c>
      <c r="B7" s="15" t="s">
        <v>143</v>
      </c>
      <c r="C7" s="15" t="s">
        <v>7</v>
      </c>
      <c r="D7" s="72" t="s">
        <v>340</v>
      </c>
      <c r="E7" s="15" t="s">
        <v>128</v>
      </c>
      <c r="F7" s="34">
        <v>43101</v>
      </c>
      <c r="G7" s="34"/>
      <c r="H7" s="34"/>
      <c r="I7" s="34">
        <v>43132</v>
      </c>
    </row>
    <row r="8" spans="1:9" x14ac:dyDescent="0.25">
      <c r="A8" s="5">
        <v>6</v>
      </c>
      <c r="B8" s="5" t="s">
        <v>144</v>
      </c>
      <c r="C8" s="5" t="s">
        <v>7</v>
      </c>
      <c r="D8" s="72" t="s">
        <v>340</v>
      </c>
      <c r="E8" s="5" t="s">
        <v>128</v>
      </c>
      <c r="F8" s="33"/>
      <c r="G8" s="33">
        <v>43101</v>
      </c>
      <c r="H8" s="33">
        <v>43132</v>
      </c>
      <c r="I8" s="33"/>
    </row>
    <row r="9" spans="1:9" x14ac:dyDescent="0.25">
      <c r="A9" s="15">
        <v>7</v>
      </c>
      <c r="B9" s="35" t="s">
        <v>129</v>
      </c>
      <c r="C9" s="35" t="s">
        <v>19</v>
      </c>
      <c r="D9" s="63">
        <v>650000</v>
      </c>
      <c r="E9" s="15" t="s">
        <v>128</v>
      </c>
      <c r="F9" s="38" t="s">
        <v>32</v>
      </c>
      <c r="G9" s="37"/>
      <c r="H9" s="37"/>
      <c r="I9" s="52">
        <v>43102</v>
      </c>
    </row>
    <row r="10" spans="1:9" x14ac:dyDescent="0.25">
      <c r="A10" s="15">
        <v>8</v>
      </c>
      <c r="B10" s="35" t="s">
        <v>130</v>
      </c>
      <c r="C10" s="35" t="s">
        <v>22</v>
      </c>
      <c r="D10" s="63">
        <v>600000</v>
      </c>
      <c r="E10" s="15" t="s">
        <v>128</v>
      </c>
      <c r="F10" s="38" t="s">
        <v>32</v>
      </c>
      <c r="G10" s="37"/>
      <c r="H10" s="37"/>
      <c r="I10" s="52">
        <v>43102</v>
      </c>
    </row>
    <row r="11" spans="1:9" x14ac:dyDescent="0.25">
      <c r="A11" s="15">
        <v>9</v>
      </c>
      <c r="B11" s="35" t="s">
        <v>131</v>
      </c>
      <c r="C11" s="35" t="s">
        <v>132</v>
      </c>
      <c r="D11" s="35" t="s">
        <v>339</v>
      </c>
      <c r="E11" s="15" t="s">
        <v>128</v>
      </c>
      <c r="F11" s="38" t="s">
        <v>32</v>
      </c>
      <c r="G11" s="37"/>
      <c r="H11" s="37"/>
      <c r="I11" s="52">
        <v>43102</v>
      </c>
    </row>
    <row r="12" spans="1:9" x14ac:dyDescent="0.25">
      <c r="A12" s="15">
        <v>10</v>
      </c>
      <c r="B12" s="35" t="s">
        <v>133</v>
      </c>
      <c r="C12" s="35" t="s">
        <v>134</v>
      </c>
      <c r="D12" s="63">
        <v>388500</v>
      </c>
      <c r="E12" s="15" t="s">
        <v>128</v>
      </c>
      <c r="F12" s="38" t="s">
        <v>32</v>
      </c>
      <c r="G12" s="37"/>
      <c r="H12" s="37"/>
      <c r="I12" s="52">
        <v>43102</v>
      </c>
    </row>
    <row r="13" spans="1:9" x14ac:dyDescent="0.25">
      <c r="A13" s="5">
        <v>11</v>
      </c>
      <c r="B13" s="31" t="s">
        <v>135</v>
      </c>
      <c r="C13" s="31" t="s">
        <v>19</v>
      </c>
      <c r="D13" s="64">
        <v>650000</v>
      </c>
      <c r="E13" s="5" t="s">
        <v>128</v>
      </c>
      <c r="F13" s="44"/>
      <c r="G13" s="56">
        <v>43132</v>
      </c>
      <c r="H13" s="45">
        <v>43133</v>
      </c>
      <c r="I13" s="44"/>
    </row>
    <row r="14" spans="1:9" x14ac:dyDescent="0.25">
      <c r="A14" s="5">
        <v>12</v>
      </c>
      <c r="B14" s="31" t="s">
        <v>136</v>
      </c>
      <c r="C14" s="31" t="s">
        <v>22</v>
      </c>
      <c r="D14" s="64">
        <v>600000</v>
      </c>
      <c r="E14" s="5" t="s">
        <v>128</v>
      </c>
      <c r="F14" s="44"/>
      <c r="G14" s="56">
        <v>43132</v>
      </c>
      <c r="H14" s="45">
        <v>43133</v>
      </c>
      <c r="I14" s="44"/>
    </row>
    <row r="15" spans="1:9" x14ac:dyDescent="0.25">
      <c r="A15" s="5">
        <v>13</v>
      </c>
      <c r="B15" s="31" t="s">
        <v>137</v>
      </c>
      <c r="C15" s="31" t="s">
        <v>132</v>
      </c>
      <c r="D15" s="64">
        <v>350000</v>
      </c>
      <c r="E15" s="5" t="s">
        <v>128</v>
      </c>
      <c r="F15" s="44"/>
      <c r="G15" s="56">
        <v>43132</v>
      </c>
      <c r="H15" s="45">
        <v>43133</v>
      </c>
      <c r="I15" s="44"/>
    </row>
    <row r="16" spans="1:9" x14ac:dyDescent="0.25">
      <c r="A16" s="5">
        <v>14</v>
      </c>
      <c r="B16" s="31" t="s">
        <v>138</v>
      </c>
      <c r="C16" s="31" t="s">
        <v>134</v>
      </c>
      <c r="D16" s="64">
        <v>388500</v>
      </c>
      <c r="E16" s="5" t="s">
        <v>128</v>
      </c>
      <c r="F16" s="44"/>
      <c r="G16" s="56">
        <v>43132</v>
      </c>
      <c r="H16" s="45">
        <v>43133</v>
      </c>
      <c r="I16" s="44"/>
    </row>
    <row r="19" spans="2:4" x14ac:dyDescent="0.25">
      <c r="B19" s="46"/>
      <c r="C19" s="22" t="s">
        <v>33</v>
      </c>
      <c r="D19" s="22"/>
    </row>
    <row r="20" spans="2:4" x14ac:dyDescent="0.25">
      <c r="B20" s="47"/>
      <c r="C20" s="22" t="s">
        <v>34</v>
      </c>
      <c r="D20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MARINE CONTRACTS</vt:lpstr>
      <vt:lpstr>M.V. ELIEZER</vt:lpstr>
      <vt:lpstr>M.V. DEBORAH</vt:lpstr>
      <vt:lpstr>M.V. PEREZ</vt:lpstr>
      <vt:lpstr>M.V. AHUVA</vt:lpstr>
      <vt:lpstr>MAGEN DEFENDER</vt:lpstr>
      <vt:lpstr>MASUD DEFENDER</vt:lpstr>
      <vt:lpstr>SUR DEFENDER</vt:lpstr>
      <vt:lpstr>BARAK DEFENDER</vt:lpstr>
      <vt:lpstr>M.V. CHARIS</vt:lpstr>
      <vt:lpstr>M.V. EPHRAIM</vt:lpstr>
      <vt:lpstr>HYSY 698</vt:lpstr>
      <vt:lpstr>M.V ELIJAH</vt:lpstr>
      <vt:lpstr>M.V BELLO</vt:lpstr>
      <vt:lpstr>SVS CORNWALLIS</vt:lpstr>
      <vt:lpstr>SHORE BASED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Princess Opara</dc:creator>
  <cp:lastModifiedBy>Victor Ogiogio</cp:lastModifiedBy>
  <dcterms:created xsi:type="dcterms:W3CDTF">2018-01-10T08:30:43Z</dcterms:created>
  <dcterms:modified xsi:type="dcterms:W3CDTF">2018-04-12T14:30:18Z</dcterms:modified>
</cp:coreProperties>
</file>